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5BBF8D37-41E9-4FE2-902E-9BAA3DFEF88D}" xr6:coauthVersionLast="47" xr6:coauthVersionMax="47" xr10:uidLastSave="{00000000-0000-0000-0000-000000000000}"/>
  <bookViews>
    <workbookView xWindow="-108" yWindow="-108" windowWidth="23256" windowHeight="12576" tabRatio="723" activeTab="1" xr2:uid="{00000000-000D-0000-FFFF-FFFF00000000}"/>
  </bookViews>
  <sheets>
    <sheet name="Data Inputs" sheetId="34" r:id="rId1"/>
    <sheet name="Direct Forecast" sheetId="39" r:id="rId2"/>
    <sheet name="Traffic Forecasting Trend" sheetId="37" r:id="rId3"/>
    <sheet name="Traffic Data" sheetId="29" r:id="rId4"/>
    <sheet name="5G Traffic Share%" sheetId="33" r:id="rId5"/>
    <sheet name="Passengers Forecasting Trend" sheetId="38" r:id="rId6"/>
    <sheet name="Airport Passengers Data" sheetId="26" r:id="rId7"/>
  </sheets>
  <calcPr calcId="191029"/>
  <pivotCaches>
    <pivotCache cacheId="0" r:id="rId8"/>
    <pivotCache cacheId="1" r:id="rId9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9" l="1"/>
  <c r="E29" i="29" s="1"/>
  <c r="E30" i="29" s="1"/>
  <c r="E31" i="29" s="1"/>
  <c r="E32" i="29" s="1"/>
  <c r="E33" i="29" s="1"/>
  <c r="E34" i="29" s="1"/>
  <c r="E35" i="29" s="1"/>
  <c r="E36" i="29" s="1"/>
  <c r="E37" i="29" s="1"/>
  <c r="E38" i="29" s="1"/>
  <c r="E39" i="29" s="1"/>
  <c r="E40" i="29" s="1"/>
  <c r="E41" i="29" s="1"/>
  <c r="E27" i="29"/>
  <c r="B3" i="29"/>
  <c r="B4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27" i="29"/>
  <c r="E64" i="26"/>
  <c r="E65" i="26" s="1"/>
  <c r="E66" i="26" s="1"/>
  <c r="E67" i="26" s="1"/>
  <c r="E68" i="26" s="1"/>
  <c r="E69" i="26" s="1"/>
  <c r="E70" i="26" s="1"/>
  <c r="E71" i="26" s="1"/>
  <c r="E72" i="26" s="1"/>
  <c r="E73" i="26" s="1"/>
  <c r="E74" i="26" s="1"/>
  <c r="E75" i="26" s="1"/>
  <c r="E76" i="26" s="1"/>
  <c r="E77" i="26" s="1"/>
  <c r="E78" i="26" s="1"/>
  <c r="E79" i="26" s="1"/>
  <c r="E80" i="26" s="1"/>
  <c r="E81" i="26" s="1"/>
  <c r="E82" i="26" s="1"/>
  <c r="E83" i="26" s="1"/>
  <c r="E84" i="26" s="1"/>
  <c r="E85" i="26" s="1"/>
  <c r="E86" i="26" s="1"/>
  <c r="E63" i="26"/>
  <c r="B3" i="26"/>
  <c r="B4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63" i="26"/>
  <c r="C64" i="26"/>
  <c r="C72" i="26"/>
  <c r="C80" i="26"/>
  <c r="C77" i="26"/>
  <c r="C65" i="26"/>
  <c r="C73" i="26"/>
  <c r="C81" i="26"/>
  <c r="C85" i="26"/>
  <c r="C86" i="26"/>
  <c r="C66" i="26"/>
  <c r="C74" i="26"/>
  <c r="C82" i="26"/>
  <c r="C84" i="26"/>
  <c r="C78" i="26"/>
  <c r="C67" i="26"/>
  <c r="C75" i="26"/>
  <c r="C83" i="26"/>
  <c r="C69" i="26"/>
  <c r="C71" i="26"/>
  <c r="C68" i="26"/>
  <c r="C76" i="26"/>
  <c r="C70" i="26"/>
  <c r="C79" i="26"/>
  <c r="C63" i="26"/>
  <c r="C24" i="39"/>
  <c r="C32" i="39"/>
  <c r="C27" i="39"/>
  <c r="C36" i="39"/>
  <c r="C29" i="39"/>
  <c r="C30" i="39"/>
  <c r="C31" i="39"/>
  <c r="C25" i="39"/>
  <c r="C33" i="39"/>
  <c r="C37" i="39"/>
  <c r="C38" i="39"/>
  <c r="C23" i="39"/>
  <c r="C26" i="39"/>
  <c r="C34" i="39"/>
  <c r="C35" i="39"/>
  <c r="C28" i="39"/>
  <c r="C29" i="29"/>
  <c r="C37" i="29"/>
  <c r="C40" i="29"/>
  <c r="C35" i="29"/>
  <c r="C30" i="29"/>
  <c r="C38" i="29"/>
  <c r="C32" i="29"/>
  <c r="C36" i="29"/>
  <c r="C31" i="29"/>
  <c r="C39" i="29"/>
  <c r="C33" i="29"/>
  <c r="C41" i="29"/>
  <c r="C34" i="29"/>
  <c r="C28" i="29"/>
  <c r="C27" i="29"/>
  <c r="E28" i="39"/>
  <c r="D23" i="39"/>
  <c r="D25" i="39"/>
  <c r="D36" i="39"/>
  <c r="D28" i="39"/>
  <c r="E23" i="39"/>
  <c r="E25" i="39"/>
  <c r="E36" i="39"/>
  <c r="E37" i="39"/>
  <c r="D32" i="39"/>
  <c r="D37" i="39"/>
  <c r="E30" i="39"/>
  <c r="D26" i="39"/>
  <c r="D24" i="39"/>
  <c r="E26" i="39"/>
  <c r="E24" i="39"/>
  <c r="E35" i="39"/>
  <c r="E38" i="39"/>
  <c r="E31" i="39"/>
  <c r="E27" i="39"/>
  <c r="D35" i="39"/>
  <c r="D38" i="39"/>
  <c r="D31" i="39"/>
  <c r="D27" i="39"/>
  <c r="D34" i="39"/>
  <c r="D30" i="39"/>
  <c r="E34" i="39"/>
  <c r="E32" i="39"/>
  <c r="D33" i="39"/>
  <c r="E29" i="39"/>
  <c r="E33" i="39"/>
  <c r="D29" i="39"/>
</calcChain>
</file>

<file path=xl/sharedStrings.xml><?xml version="1.0" encoding="utf-8"?>
<sst xmlns="http://schemas.openxmlformats.org/spreadsheetml/2006/main" count="47" uniqueCount="32">
  <si>
    <t>Date</t>
  </si>
  <si>
    <t xml:space="preserve">Forecast based on a historical time series </t>
  </si>
  <si>
    <t>Forecast-ETS</t>
  </si>
  <si>
    <t>Forecast-Linear</t>
  </si>
  <si>
    <t>5G Traffic Share%</t>
  </si>
  <si>
    <t>Month</t>
  </si>
  <si>
    <t>Total Traffic(TB)</t>
  </si>
  <si>
    <t>Forecast-Manual</t>
  </si>
  <si>
    <t xml:space="preserve">GW </t>
  </si>
  <si>
    <t>GW Monthly</t>
  </si>
  <si>
    <t>Data</t>
  </si>
  <si>
    <t>Traffic Data</t>
  </si>
  <si>
    <t>5G Traffic Share% data</t>
  </si>
  <si>
    <t>Airport Passengers Data</t>
  </si>
  <si>
    <t>←</t>
  </si>
  <si>
    <t>Row Labels</t>
  </si>
  <si>
    <t>Grand Total</t>
  </si>
  <si>
    <t xml:space="preserve"> Total Traffic(TB)</t>
  </si>
  <si>
    <t xml:space="preserve"> FORECAST.ETS</t>
  </si>
  <si>
    <t xml:space="preserve"> Forecast-Linear</t>
  </si>
  <si>
    <t xml:space="preserve"> Forecast-Manual</t>
  </si>
  <si>
    <t>Passengers</t>
  </si>
  <si>
    <t xml:space="preserve"> FORECAST.Linear</t>
  </si>
  <si>
    <t xml:space="preserve">Manual FORECAST </t>
  </si>
  <si>
    <t xml:space="preserve">  FORECAST.ETS</t>
  </si>
  <si>
    <t xml:space="preserve">  FORECAST.Linear</t>
  </si>
  <si>
    <t xml:space="preserve"> Manual FORECAST </t>
  </si>
  <si>
    <t>Sum of Passengers</t>
  </si>
  <si>
    <t>Sum of Forecast-ETS</t>
  </si>
  <si>
    <t>Forecast(Total Traffic(TB))</t>
  </si>
  <si>
    <t>Lower Confidence Bound(Total Traffic(TB))</t>
  </si>
  <si>
    <t>Upper Confidence Bound(Total Traffic(TB))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</si>
</sst>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\-yy;@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egoe UI Light"/>
      <family val="2"/>
    </font>
    <font>
      <sz val="32"/>
      <color theme="8"/>
      <name val="Segoe UI Light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u/>
      <sz val="72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3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1" fillId="33" borderId="0" xfId="0" applyNumberFormat="1" applyFont="1" applyFill="1" applyAlignment="1">
      <alignment horizontal="left"/>
    </xf>
    <xf numFmtId="3" fontId="1" fillId="33" borderId="0" xfId="0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65" fontId="0" fillId="35" borderId="0" xfId="0" applyNumberFormat="1" applyFill="1" applyAlignment="1">
      <alignment horizontal="center"/>
    </xf>
    <xf numFmtId="0" fontId="21" fillId="0" borderId="0" xfId="0" applyFont="1" applyAlignment="1">
      <alignment horizontal="left"/>
    </xf>
    <xf numFmtId="17" fontId="0" fillId="0" borderId="10" xfId="0" applyNumberFormat="1" applyBorder="1" applyAlignment="1">
      <alignment horizontal="left"/>
    </xf>
    <xf numFmtId="166" fontId="0" fillId="0" borderId="10" xfId="42" applyNumberFormat="1" applyFont="1" applyBorder="1" applyAlignment="1">
      <alignment horizontal="center" vertical="center"/>
    </xf>
    <xf numFmtId="166" fontId="0" fillId="34" borderId="10" xfId="42" applyNumberFormat="1" applyFont="1" applyFill="1" applyBorder="1" applyAlignment="1">
      <alignment horizontal="center" vertical="center"/>
    </xf>
    <xf numFmtId="0" fontId="15" fillId="37" borderId="10" xfId="0" applyFont="1" applyFill="1" applyBorder="1"/>
    <xf numFmtId="0" fontId="15" fillId="37" borderId="11" xfId="0" applyFont="1" applyFill="1" applyBorder="1" applyAlignment="1">
      <alignment horizontal="center" vertical="center"/>
    </xf>
    <xf numFmtId="0" fontId="20" fillId="38" borderId="0" xfId="0" applyFont="1" applyFill="1" applyAlignment="1">
      <alignment horizontal="center"/>
    </xf>
    <xf numFmtId="0" fontId="19" fillId="36" borderId="0" xfId="0" applyFont="1" applyFill="1" applyAlignment="1">
      <alignment horizontal="center" vertical="center"/>
    </xf>
    <xf numFmtId="0" fontId="18" fillId="39" borderId="0" xfId="0" applyFont="1" applyFill="1"/>
    <xf numFmtId="0" fontId="24" fillId="38" borderId="10" xfId="0" applyFont="1" applyFill="1" applyBorder="1" applyAlignment="1">
      <alignment horizontal="center"/>
    </xf>
    <xf numFmtId="0" fontId="23" fillId="0" borderId="10" xfId="43" applyFont="1" applyBorder="1" applyAlignment="1">
      <alignment horizontal="center" vertical="center"/>
    </xf>
    <xf numFmtId="0" fontId="0" fillId="0" borderId="0" xfId="0" pivotButton="1"/>
    <xf numFmtId="164" fontId="0" fillId="0" borderId="0" xfId="0" applyNumberFormat="1" applyAlignment="1">
      <alignment horizontal="left"/>
    </xf>
    <xf numFmtId="17" fontId="0" fillId="40" borderId="0" xfId="0" applyNumberFormat="1" applyFill="1" applyAlignment="1">
      <alignment horizontal="center"/>
    </xf>
    <xf numFmtId="9" fontId="0" fillId="0" borderId="0" xfId="42" applyFont="1" applyAlignment="1">
      <alignment horizontal="center"/>
    </xf>
    <xf numFmtId="166" fontId="0" fillId="0" borderId="0" xfId="42" applyNumberFormat="1" applyFont="1" applyAlignment="1">
      <alignment horizontal="center"/>
    </xf>
    <xf numFmtId="9" fontId="0" fillId="0" borderId="0" xfId="42" applyFont="1" applyAlignment="1">
      <alignment horizontal="center" vertical="center"/>
    </xf>
    <xf numFmtId="17" fontId="0" fillId="0" borderId="0" xfId="0" applyNumberFormat="1"/>
    <xf numFmtId="0" fontId="25" fillId="0" borderId="0" xfId="43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65" formatCode="0.0"/>
    </dxf>
    <dxf>
      <numFmt numFmtId="165" formatCode="0.0"/>
    </dxf>
    <dxf>
      <numFmt numFmtId="165" formatCode="0.0"/>
    </dxf>
    <dxf>
      <numFmt numFmtId="22" formatCode="mmm\-yy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5"/>
      <tableStyleElement type="firstRowStripe" dxfId="4"/>
    </tableStyle>
  </tableStyles>
  <colors>
    <mruColors>
      <color rgb="FFD83B01"/>
      <color rgb="FF0B744D"/>
      <color rgb="FF309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'Direct Forecast'!$B$1</c:f>
              <c:strCache>
                <c:ptCount val="1"/>
                <c:pt idx="0">
                  <c:v>Total Traffic(TB)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'Direct Forecast'!$B$2:$B$38</c:f>
              <c:numCache>
                <c:formatCode>0.0</c:formatCode>
                <c:ptCount val="37"/>
                <c:pt idx="0">
                  <c:v>1138.833675136437</c:v>
                </c:pt>
                <c:pt idx="1">
                  <c:v>1156.9603049824129</c:v>
                </c:pt>
                <c:pt idx="2">
                  <c:v>1163.8203978915944</c:v>
                </c:pt>
                <c:pt idx="3">
                  <c:v>1167.8243713564877</c:v>
                </c:pt>
                <c:pt idx="4">
                  <c:v>1195.2997460118384</c:v>
                </c:pt>
                <c:pt idx="5">
                  <c:v>1175.3625248667734</c:v>
                </c:pt>
                <c:pt idx="6">
                  <c:v>1174.299960908271</c:v>
                </c:pt>
                <c:pt idx="7">
                  <c:v>1194.3388070947144</c:v>
                </c:pt>
                <c:pt idx="8">
                  <c:v>1189.4989122244135</c:v>
                </c:pt>
                <c:pt idx="9">
                  <c:v>1181.7002923150112</c:v>
                </c:pt>
                <c:pt idx="10">
                  <c:v>1209.3988542105644</c:v>
                </c:pt>
                <c:pt idx="11">
                  <c:v>1227.4376799276347</c:v>
                </c:pt>
                <c:pt idx="12">
                  <c:v>1252.5690827794504</c:v>
                </c:pt>
                <c:pt idx="13">
                  <c:v>1251.5135264941589</c:v>
                </c:pt>
                <c:pt idx="14">
                  <c:v>1255.5135264941589</c:v>
                </c:pt>
                <c:pt idx="15">
                  <c:v>1257.3224263892473</c:v>
                </c:pt>
                <c:pt idx="16">
                  <c:v>1263.2358157849808</c:v>
                </c:pt>
                <c:pt idx="17">
                  <c:v>1266.2358157849808</c:v>
                </c:pt>
                <c:pt idx="18">
                  <c:v>1269.2358157849808</c:v>
                </c:pt>
                <c:pt idx="19">
                  <c:v>1272.2358157849808</c:v>
                </c:pt>
                <c:pt idx="20">
                  <c:v>1275.2358157849808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F-4924-9A46-98CAB720B618}"/>
            </c:ext>
          </c:extLst>
        </c:ser>
        <c:ser>
          <c:idx val="1"/>
          <c:order val="1"/>
          <c:tx>
            <c:strRef>
              <c:f>'Direct Forecast'!$C$1</c:f>
              <c:strCache>
                <c:ptCount val="1"/>
                <c:pt idx="0">
                  <c:v>Forecast(Total Traffic(TB))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'Direct Forecast'!$A$2:$A$38</c:f>
              <c:numCache>
                <c:formatCode>mmm\-yy</c:formatCode>
                <c:ptCount val="3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44196</c:v>
                </c:pt>
              </c:numCache>
            </c:numRef>
          </c:cat>
          <c:val>
            <c:numRef>
              <c:f>'Direct Forecast'!$C$2:$C$38</c:f>
              <c:numCache>
                <c:formatCode>General</c:formatCode>
                <c:ptCount val="37"/>
                <c:pt idx="20" formatCode="0.0">
                  <c:v>1275.2358157849808</c:v>
                </c:pt>
                <c:pt idx="21" formatCode="0.0">
                  <c:v>1290.9691729933691</c:v>
                </c:pt>
                <c:pt idx="22" formatCode="0.0">
                  <c:v>1298.0226021875442</c:v>
                </c:pt>
                <c:pt idx="23" formatCode="0.0">
                  <c:v>1305.0760313817195</c:v>
                </c:pt>
                <c:pt idx="24" formatCode="0.0">
                  <c:v>1312.1294605758949</c:v>
                </c:pt>
                <c:pt idx="25" formatCode="0.0">
                  <c:v>1319.18288977007</c:v>
                </c:pt>
                <c:pt idx="26" formatCode="0.0">
                  <c:v>1326.2363189642454</c:v>
                </c:pt>
                <c:pt idx="27" formatCode="0.0">
                  <c:v>1333.2897481584207</c:v>
                </c:pt>
                <c:pt idx="28" formatCode="0.0">
                  <c:v>1340.3431773525958</c:v>
                </c:pt>
                <c:pt idx="29" formatCode="0.0">
                  <c:v>1347.3966065467712</c:v>
                </c:pt>
                <c:pt idx="30" formatCode="0.0">
                  <c:v>1354.4500357409465</c:v>
                </c:pt>
                <c:pt idx="31" formatCode="0.0">
                  <c:v>1361.5034649351217</c:v>
                </c:pt>
                <c:pt idx="32" formatCode="0.0">
                  <c:v>1368.556894129297</c:v>
                </c:pt>
                <c:pt idx="33" formatCode="0.0">
                  <c:v>1375.6103233234724</c:v>
                </c:pt>
                <c:pt idx="34" formatCode="0.0">
                  <c:v>1382.6637525176475</c:v>
                </c:pt>
                <c:pt idx="35" formatCode="0.0">
                  <c:v>1389.7171817118228</c:v>
                </c:pt>
                <c:pt idx="36" formatCode="0.0">
                  <c:v>1396.5430809319926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F-4924-9A46-98CAB720B618}"/>
            </c:ext>
          </c:extLst>
        </c:ser>
        <c:ser>
          <c:idx val="2"/>
          <c:order val="2"/>
          <c:tx>
            <c:strRef>
              <c:f>'Direct Forecast'!$D$1</c:f>
              <c:strCache>
                <c:ptCount val="1"/>
                <c:pt idx="0">
                  <c:v>Lower Confidence Bound(Total Traffic(TB))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'Direct Forecast'!$A$2:$A$38</c:f>
              <c:numCache>
                <c:formatCode>mmm\-yy</c:formatCode>
                <c:ptCount val="3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44196</c:v>
                </c:pt>
              </c:numCache>
            </c:numRef>
          </c:cat>
          <c:val>
            <c:numRef>
              <c:f>'Direct Forecast'!$D$2:$D$38</c:f>
              <c:numCache>
                <c:formatCode>General</c:formatCode>
                <c:ptCount val="37"/>
                <c:pt idx="20" formatCode="0.0">
                  <c:v>1275.2358157849808</c:v>
                </c:pt>
                <c:pt idx="21" formatCode="0.0">
                  <c:v>1266.6074007433913</c:v>
                </c:pt>
                <c:pt idx="22" formatCode="0.0">
                  <c:v>1272.9051424169622</c:v>
                </c:pt>
                <c:pt idx="23" formatCode="0.0">
                  <c:v>1279.2191918231958</c:v>
                </c:pt>
                <c:pt idx="24" formatCode="0.0">
                  <c:v>1285.548165760988</c:v>
                </c:pt>
                <c:pt idx="25" formatCode="0.0">
                  <c:v>1291.8908539617257</c:v>
                </c:pt>
                <c:pt idx="26" formatCode="0.0">
                  <c:v>1298.2461904806528</c:v>
                </c:pt>
                <c:pt idx="27" formatCode="0.0">
                  <c:v>1304.6132308852043</c:v>
                </c:pt>
                <c:pt idx="28" formatCode="0.0">
                  <c:v>1310.9911338677712</c:v>
                </c:pt>
                <c:pt idx="29" formatCode="0.0">
                  <c:v>1317.3791462784243</c:v>
                </c:pt>
                <c:pt idx="30" formatCode="0.0">
                  <c:v>1323.7765908318202</c:v>
                </c:pt>
                <c:pt idx="31" formatCode="0.0">
                  <c:v>1330.182855927294</c:v>
                </c:pt>
                <c:pt idx="32" formatCode="0.0">
                  <c:v>1336.5973871550384</c:v>
                </c:pt>
                <c:pt idx="33" formatCode="0.0">
                  <c:v>1343.0196801596053</c:v>
                </c:pt>
                <c:pt idx="34" formatCode="0.0">
                  <c:v>1349.4492746050923</c:v>
                </c:pt>
                <c:pt idx="35" formatCode="0.0">
                  <c:v>1355.8857490413482</c:v>
                </c:pt>
                <c:pt idx="36" formatCode="0.0">
                  <c:v>1362.1207098681693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1F-4924-9A46-98CAB720B618}"/>
            </c:ext>
          </c:extLst>
        </c:ser>
        <c:ser>
          <c:idx val="3"/>
          <c:order val="3"/>
          <c:tx>
            <c:strRef>
              <c:f>'Direct Forecast'!$E$1</c:f>
              <c:strCache>
                <c:ptCount val="1"/>
                <c:pt idx="0">
                  <c:v>Upper Confidence Bound(Total Traffic(TB))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'Direct Forecast'!$A$2:$A$38</c:f>
              <c:numCache>
                <c:formatCode>mmm\-yy</c:formatCode>
                <c:ptCount val="3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44196</c:v>
                </c:pt>
              </c:numCache>
            </c:numRef>
          </c:cat>
          <c:val>
            <c:numRef>
              <c:f>'Direct Forecast'!$E$2:$E$38</c:f>
              <c:numCache>
                <c:formatCode>General</c:formatCode>
                <c:ptCount val="37"/>
                <c:pt idx="20" formatCode="0.0">
                  <c:v>1275.2358157849808</c:v>
                </c:pt>
                <c:pt idx="21" formatCode="0.0">
                  <c:v>1315.3309452433468</c:v>
                </c:pt>
                <c:pt idx="22" formatCode="0.0">
                  <c:v>1323.1400619581261</c:v>
                </c:pt>
                <c:pt idx="23" formatCode="0.0">
                  <c:v>1330.9328709402432</c:v>
                </c:pt>
                <c:pt idx="24" formatCode="0.0">
                  <c:v>1338.7107553908018</c:v>
                </c:pt>
                <c:pt idx="25" formatCode="0.0">
                  <c:v>1346.4749255784143</c:v>
                </c:pt>
                <c:pt idx="26" formatCode="0.0">
                  <c:v>1354.2264474478379</c:v>
                </c:pt>
                <c:pt idx="27" formatCode="0.0">
                  <c:v>1361.9662654316371</c:v>
                </c:pt>
                <c:pt idx="28" formatCode="0.0">
                  <c:v>1369.6952208374205</c:v>
                </c:pt>
                <c:pt idx="29" formatCode="0.0">
                  <c:v>1377.4140668151181</c:v>
                </c:pt>
                <c:pt idx="30" formatCode="0.0">
                  <c:v>1385.1234806500729</c:v>
                </c:pt>
                <c:pt idx="31" formatCode="0.0">
                  <c:v>1392.8240739429493</c:v>
                </c:pt>
                <c:pt idx="32" formatCode="0.0">
                  <c:v>1400.5164011035556</c:v>
                </c:pt>
                <c:pt idx="33" formatCode="0.0">
                  <c:v>1408.2009664873394</c:v>
                </c:pt>
                <c:pt idx="34" formatCode="0.0">
                  <c:v>1415.8782304302026</c:v>
                </c:pt>
                <c:pt idx="35" formatCode="0.0">
                  <c:v>1423.5486143822975</c:v>
                </c:pt>
                <c:pt idx="36" formatCode="0.0">
                  <c:v>1430.9654519958158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F-4924-9A46-98CAB720B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011440"/>
        <c:axId val="902761616"/>
      </c:lineChart>
      <c:catAx>
        <c:axId val="144101144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761616"/>
        <c:crosses val="autoZero"/>
        <c:auto val="1"/>
        <c:lblAlgn val="ctr"/>
        <c:lblOffset val="100"/>
        <c:noMultiLvlLbl val="0"/>
      </c:catAx>
      <c:valAx>
        <c:axId val="9027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0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[Forecast_examples - For recording.xlsx]Traffic Forecasting Trend!PivotTable1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'Traffic Forecasting Trend'!$B$5</c:f>
              <c:strCache>
                <c:ptCount val="1"/>
                <c:pt idx="0">
                  <c:v> Total Traffic(TB)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'Traffic Forecasting Trend'!$A$6:$A$42</c:f>
              <c:strCache>
                <c:ptCount val="36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</c:strCache>
            </c:strRef>
          </c:cat>
          <c:val>
            <c:numRef>
              <c:f>'Traffic Forecasting Trend'!$B$6:$B$42</c:f>
              <c:numCache>
                <c:formatCode>General</c:formatCode>
                <c:ptCount val="36"/>
                <c:pt idx="0">
                  <c:v>1138.833675136437</c:v>
                </c:pt>
                <c:pt idx="1">
                  <c:v>1156.9603049824129</c:v>
                </c:pt>
                <c:pt idx="2">
                  <c:v>1163.8203978915944</c:v>
                </c:pt>
                <c:pt idx="3">
                  <c:v>1167.8243713564877</c:v>
                </c:pt>
                <c:pt idx="4">
                  <c:v>1195.2997460118384</c:v>
                </c:pt>
                <c:pt idx="5">
                  <c:v>1175.3625248667734</c:v>
                </c:pt>
                <c:pt idx="6">
                  <c:v>1174.299960908271</c:v>
                </c:pt>
                <c:pt idx="7">
                  <c:v>1194.3388070947144</c:v>
                </c:pt>
                <c:pt idx="8">
                  <c:v>1189.4989122244135</c:v>
                </c:pt>
                <c:pt idx="9">
                  <c:v>1181.7002923150112</c:v>
                </c:pt>
                <c:pt idx="10">
                  <c:v>1209.3988542105644</c:v>
                </c:pt>
                <c:pt idx="11">
                  <c:v>1227.4376799276347</c:v>
                </c:pt>
                <c:pt idx="12">
                  <c:v>1252.5690827794504</c:v>
                </c:pt>
                <c:pt idx="13">
                  <c:v>1251.5135264941589</c:v>
                </c:pt>
                <c:pt idx="14">
                  <c:v>1255.5135264941589</c:v>
                </c:pt>
                <c:pt idx="15">
                  <c:v>1257.3224263892473</c:v>
                </c:pt>
                <c:pt idx="16">
                  <c:v>1263.2358157849808</c:v>
                </c:pt>
                <c:pt idx="17">
                  <c:v>1266.2358157849808</c:v>
                </c:pt>
                <c:pt idx="18">
                  <c:v>1269.2358157849808</c:v>
                </c:pt>
                <c:pt idx="19">
                  <c:v>1272.2358157849808</c:v>
                </c:pt>
                <c:pt idx="20">
                  <c:v>1275.2358157849808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A-4122-B30D-B1CDDC29DD4D}"/>
            </c:ext>
          </c:extLst>
        </c:ser>
        <c:ser>
          <c:idx val="1"/>
          <c:order val="1"/>
          <c:tx>
            <c:strRef>
              <c:f>'Traffic Forecasting Trend'!$C$5</c:f>
              <c:strCache>
                <c:ptCount val="1"/>
                <c:pt idx="0">
                  <c:v>  FORECAST.ETS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'Traffic Forecasting Trend'!$A$6:$A$42</c:f>
              <c:strCache>
                <c:ptCount val="36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</c:strCache>
            </c:strRef>
          </c:cat>
          <c:val>
            <c:numRef>
              <c:f>'Traffic Forecasting Trend'!$C$6:$C$42</c:f>
              <c:numCache>
                <c:formatCode>General</c:formatCode>
                <c:ptCount val="36"/>
                <c:pt idx="20">
                  <c:v>1275.2358157849808</c:v>
                </c:pt>
                <c:pt idx="21">
                  <c:v>1290.9691729933691</c:v>
                </c:pt>
                <c:pt idx="22">
                  <c:v>1298.0226021875442</c:v>
                </c:pt>
                <c:pt idx="23">
                  <c:v>1305.0760313817195</c:v>
                </c:pt>
                <c:pt idx="24">
                  <c:v>1312.1294605758949</c:v>
                </c:pt>
                <c:pt idx="25">
                  <c:v>1319.18288977007</c:v>
                </c:pt>
                <c:pt idx="26">
                  <c:v>1326.2363189642454</c:v>
                </c:pt>
                <c:pt idx="27">
                  <c:v>1333.2897481584207</c:v>
                </c:pt>
                <c:pt idx="28">
                  <c:v>1340.3431773525958</c:v>
                </c:pt>
                <c:pt idx="29">
                  <c:v>1347.3966065467712</c:v>
                </c:pt>
                <c:pt idx="30">
                  <c:v>1354.4500357409465</c:v>
                </c:pt>
                <c:pt idx="31">
                  <c:v>1361.5034649351217</c:v>
                </c:pt>
                <c:pt idx="32">
                  <c:v>1368.556894129297</c:v>
                </c:pt>
                <c:pt idx="33">
                  <c:v>1375.6103233234724</c:v>
                </c:pt>
                <c:pt idx="34">
                  <c:v>1382.6637525176475</c:v>
                </c:pt>
                <c:pt idx="35">
                  <c:v>1389.7171817118228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4A-4122-B30D-B1CDDC29DD4D}"/>
            </c:ext>
          </c:extLst>
        </c:ser>
        <c:ser>
          <c:idx val="2"/>
          <c:order val="2"/>
          <c:tx>
            <c:strRef>
              <c:f>'Traffic Forecasting Trend'!$D$5</c:f>
              <c:strCache>
                <c:ptCount val="1"/>
                <c:pt idx="0">
                  <c:v>  FORECAST.Linear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'Traffic Forecasting Trend'!$A$6:$A$42</c:f>
              <c:strCache>
                <c:ptCount val="36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</c:strCache>
            </c:strRef>
          </c:cat>
          <c:val>
            <c:numRef>
              <c:f>'Traffic Forecasting Trend'!$D$6:$D$42</c:f>
              <c:numCache>
                <c:formatCode>General</c:formatCode>
                <c:ptCount val="36"/>
                <c:pt idx="20">
                  <c:v>1275.2358157849808</c:v>
                </c:pt>
                <c:pt idx="21">
                  <c:v>1293.5568616388155</c:v>
                </c:pt>
                <c:pt idx="22">
                  <c:v>1300.7326511548399</c:v>
                </c:pt>
                <c:pt idx="23">
                  <c:v>1307.6769635897035</c:v>
                </c:pt>
                <c:pt idx="24">
                  <c:v>1314.852753105728</c:v>
                </c:pt>
                <c:pt idx="25">
                  <c:v>1322.0285426217524</c:v>
                </c:pt>
                <c:pt idx="26">
                  <c:v>1328.7413779754515</c:v>
                </c:pt>
                <c:pt idx="27">
                  <c:v>1335.917167491476</c:v>
                </c:pt>
                <c:pt idx="28">
                  <c:v>1342.8614799263396</c:v>
                </c:pt>
                <c:pt idx="29">
                  <c:v>1350.037269442364</c:v>
                </c:pt>
                <c:pt idx="30">
                  <c:v>1356.9815818772258</c:v>
                </c:pt>
                <c:pt idx="31">
                  <c:v>1364.1573713932503</c:v>
                </c:pt>
                <c:pt idx="32">
                  <c:v>1371.3331609092747</c:v>
                </c:pt>
                <c:pt idx="33">
                  <c:v>1378.2774733441365</c:v>
                </c:pt>
                <c:pt idx="34">
                  <c:v>1385.453262860161</c:v>
                </c:pt>
                <c:pt idx="35">
                  <c:v>1392.3975752950246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4A-4122-B30D-B1CDDC29DD4D}"/>
            </c:ext>
          </c:extLst>
        </c:ser>
        <c:ser>
          <c:idx val="3"/>
          <c:order val="3"/>
          <c:tx>
            <c:strRef>
              <c:f>'Traffic Forecasting Trend'!$E$5</c:f>
              <c:strCache>
                <c:ptCount val="1"/>
                <c:pt idx="0">
                  <c:v> Manual FORECAST 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'Traffic Forecasting Trend'!$A$6:$A$42</c:f>
              <c:strCache>
                <c:ptCount val="36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</c:strCache>
            </c:strRef>
          </c:cat>
          <c:val>
            <c:numRef>
              <c:f>'Traffic Forecasting Trend'!$E$6:$E$42</c:f>
              <c:numCache>
                <c:formatCode>General</c:formatCode>
                <c:ptCount val="36"/>
                <c:pt idx="20">
                  <c:v>1275.2358157849808</c:v>
                </c:pt>
                <c:pt idx="21">
                  <c:v>1282.8872306796907</c:v>
                </c:pt>
                <c:pt idx="22">
                  <c:v>1290.5845540637688</c:v>
                </c:pt>
                <c:pt idx="23">
                  <c:v>1298.3280613881514</c:v>
                </c:pt>
                <c:pt idx="24">
                  <c:v>1306.1180297564802</c:v>
                </c:pt>
                <c:pt idx="25">
                  <c:v>1313.954737935019</c:v>
                </c:pt>
                <c:pt idx="26">
                  <c:v>1321.8384663626291</c:v>
                </c:pt>
                <c:pt idx="27">
                  <c:v>1329.7694971608048</c:v>
                </c:pt>
                <c:pt idx="28">
                  <c:v>1337.7481141437697</c:v>
                </c:pt>
                <c:pt idx="29">
                  <c:v>1345.7746028286324</c:v>
                </c:pt>
                <c:pt idx="30">
                  <c:v>1353.8492504456042</c:v>
                </c:pt>
                <c:pt idx="31">
                  <c:v>1361.9723459482777</c:v>
                </c:pt>
                <c:pt idx="32">
                  <c:v>1370.1441800239675</c:v>
                </c:pt>
                <c:pt idx="33">
                  <c:v>1378.3650451041112</c:v>
                </c:pt>
                <c:pt idx="34">
                  <c:v>1386.6352353747359</c:v>
                </c:pt>
                <c:pt idx="35">
                  <c:v>1394.9550467869842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4A-4122-B30D-B1CDDC29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043792"/>
        <c:axId val="1436155040"/>
      </c:lineChart>
      <c:catAx>
        <c:axId val="146804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155040"/>
        <c:crosses val="autoZero"/>
        <c:auto val="1"/>
        <c:lblAlgn val="ctr"/>
        <c:lblOffset val="100"/>
        <c:noMultiLvlLbl val="0"/>
      </c:catAx>
      <c:valAx>
        <c:axId val="143615504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0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'Traffic Data'!$B$5</c:f>
              <c:strCache>
                <c:ptCount val="1"/>
                <c:pt idx="0">
                  <c:v>Total Traffic(TB)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'Traffic Data'!$A$6:$A$26</c:f>
              <c:numCache>
                <c:formatCode>mmm\-yy</c:formatCode>
                <c:ptCount val="2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</c:numCache>
            </c:numRef>
          </c:cat>
          <c:val>
            <c:numRef>
              <c:f>'Traffic Data'!$B$6:$B$26</c:f>
              <c:numCache>
                <c:formatCode>0.0</c:formatCode>
                <c:ptCount val="21"/>
                <c:pt idx="0">
                  <c:v>1138.833675136437</c:v>
                </c:pt>
                <c:pt idx="1">
                  <c:v>1156.9603049824129</c:v>
                </c:pt>
                <c:pt idx="2">
                  <c:v>1163.8203978915944</c:v>
                </c:pt>
                <c:pt idx="3">
                  <c:v>1167.8243713564877</c:v>
                </c:pt>
                <c:pt idx="4">
                  <c:v>1195.2997460118384</c:v>
                </c:pt>
                <c:pt idx="5">
                  <c:v>1175.3625248667734</c:v>
                </c:pt>
                <c:pt idx="6">
                  <c:v>1174.299960908271</c:v>
                </c:pt>
                <c:pt idx="7">
                  <c:v>1194.3388070947144</c:v>
                </c:pt>
                <c:pt idx="8">
                  <c:v>1189.4989122244135</c:v>
                </c:pt>
                <c:pt idx="9">
                  <c:v>1181.7002923150112</c:v>
                </c:pt>
                <c:pt idx="10">
                  <c:v>1209.3988542105644</c:v>
                </c:pt>
                <c:pt idx="11">
                  <c:v>1227.4376799276347</c:v>
                </c:pt>
                <c:pt idx="12">
                  <c:v>1252.5690827794504</c:v>
                </c:pt>
                <c:pt idx="13">
                  <c:v>1251.5135264941589</c:v>
                </c:pt>
                <c:pt idx="14">
                  <c:v>1255.5135264941589</c:v>
                </c:pt>
                <c:pt idx="15">
                  <c:v>1257.3224263892473</c:v>
                </c:pt>
                <c:pt idx="16">
                  <c:v>1263.2358157849808</c:v>
                </c:pt>
                <c:pt idx="17">
                  <c:v>1266.2358157849808</c:v>
                </c:pt>
                <c:pt idx="18">
                  <c:v>1269.2358157849808</c:v>
                </c:pt>
                <c:pt idx="19">
                  <c:v>1272.2358157849808</c:v>
                </c:pt>
                <c:pt idx="20">
                  <c:v>1275.2358157849808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7-4C4B-BEC9-6ED132144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098784"/>
        <c:axId val="1438238256"/>
      </c:lineChart>
      <c:dateAx>
        <c:axId val="143809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238256"/>
        <c:crosses val="autoZero"/>
        <c:auto val="1"/>
        <c:lblOffset val="100"/>
        <c:baseTimeUnit val="months"/>
      </c:dateAx>
      <c:valAx>
        <c:axId val="14382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0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'5G Traffic Share%'!$B$5</c:f>
              <c:strCache>
                <c:ptCount val="1"/>
                <c:pt idx="0">
                  <c:v>5G Traffic Share%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forward val="12"/>
            <c:dispRSqr val="0"/>
            <c:dispEq val="0"/>
          </c:trendline>
          <c:cat>
            <c:numRef>
              <c:f>'5G Traffic Share%'!$A$6:$A$17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'5G Traffic Share%'!$B$6:$B$17</c:f>
              <c:numCache>
                <c:formatCode>0.0%</c:formatCode>
                <c:ptCount val="12"/>
                <c:pt idx="0">
                  <c:v>8.9000000000000017E-3</c:v>
                </c:pt>
                <c:pt idx="1">
                  <c:v>2.23E-2</c:v>
                </c:pt>
                <c:pt idx="2">
                  <c:v>3.4799999999999998E-2</c:v>
                </c:pt>
                <c:pt idx="3">
                  <c:v>4.3799999999999999E-2</c:v>
                </c:pt>
                <c:pt idx="4">
                  <c:v>6.2600000000000003E-2</c:v>
                </c:pt>
                <c:pt idx="5">
                  <c:v>7.4200000000000002E-2</c:v>
                </c:pt>
                <c:pt idx="6">
                  <c:v>8.5400000000000004E-2</c:v>
                </c:pt>
                <c:pt idx="7">
                  <c:v>9.9065669148635238E-2</c:v>
                </c:pt>
                <c:pt idx="8">
                  <c:v>0.11214064021660752</c:v>
                </c:pt>
                <c:pt idx="9">
                  <c:v>0.12395029150381254</c:v>
                </c:pt>
                <c:pt idx="10">
                  <c:v>0.13702526257178482</c:v>
                </c:pt>
                <c:pt idx="11">
                  <c:v>0.14967846037950372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3-4915-ACB3-7FA7197C50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491097536"/>
        <c:axId val="1409086784"/>
      </c:lineChart>
      <c:dateAx>
        <c:axId val="1491097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086784"/>
        <c:crosses val="autoZero"/>
        <c:auto val="1"/>
        <c:lblOffset val="100"/>
        <c:baseTimeUnit val="months"/>
      </c:dateAx>
      <c:valAx>
        <c:axId val="14090867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09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[Forecast_examples - For recording.xlsx]Passengers Forecasting Trend!PivotTable2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'Passengers Forecasting Trend'!$B$4</c:f>
              <c:strCache>
                <c:ptCount val="1"/>
                <c:pt idx="0">
                  <c:v> Forecast-Linear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'Passengers Forecasting Trend'!$A$5:$A$86</c:f>
              <c:strCache>
                <c:ptCount val="81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  <c:pt idx="37">
                  <c:v>Feb-12</c:v>
                </c:pt>
                <c:pt idx="38">
                  <c:v>Mar-12</c:v>
                </c:pt>
                <c:pt idx="39">
                  <c:v>Apr-12</c:v>
                </c:pt>
                <c:pt idx="40">
                  <c:v>May-12</c:v>
                </c:pt>
                <c:pt idx="41">
                  <c:v>Jun-12</c:v>
                </c:pt>
                <c:pt idx="42">
                  <c:v>Jul-12</c:v>
                </c:pt>
                <c:pt idx="43">
                  <c:v>Aug-12</c:v>
                </c:pt>
                <c:pt idx="44">
                  <c:v>Sep-12</c:v>
                </c:pt>
                <c:pt idx="45">
                  <c:v>Oct-12</c:v>
                </c:pt>
                <c:pt idx="46">
                  <c:v>Nov-12</c:v>
                </c:pt>
                <c:pt idx="47">
                  <c:v>Dec-12</c:v>
                </c:pt>
                <c:pt idx="48">
                  <c:v>Jan-13</c:v>
                </c:pt>
                <c:pt idx="49">
                  <c:v>Feb-13</c:v>
                </c:pt>
                <c:pt idx="50">
                  <c:v>Mar-13</c:v>
                </c:pt>
                <c:pt idx="51">
                  <c:v>Apr-13</c:v>
                </c:pt>
                <c:pt idx="52">
                  <c:v>May-13</c:v>
                </c:pt>
                <c:pt idx="53">
                  <c:v>Jun-13</c:v>
                </c:pt>
                <c:pt idx="54">
                  <c:v>Jul-13</c:v>
                </c:pt>
                <c:pt idx="55">
                  <c:v>Aug-13</c:v>
                </c:pt>
                <c:pt idx="56">
                  <c:v>Sep-13</c:v>
                </c:pt>
                <c:pt idx="57">
                  <c:v>Oct-13</c:v>
                </c:pt>
                <c:pt idx="58">
                  <c:v>Nov-13</c:v>
                </c:pt>
                <c:pt idx="59">
                  <c:v>Dec-13</c:v>
                </c:pt>
                <c:pt idx="60">
                  <c:v>Jan-14</c:v>
                </c:pt>
                <c:pt idx="61">
                  <c:v>Feb-14</c:v>
                </c:pt>
                <c:pt idx="62">
                  <c:v>Mar-14</c:v>
                </c:pt>
                <c:pt idx="63">
                  <c:v>Apr-14</c:v>
                </c:pt>
                <c:pt idx="64">
                  <c:v>May-14</c:v>
                </c:pt>
                <c:pt idx="65">
                  <c:v>Jun-14</c:v>
                </c:pt>
                <c:pt idx="66">
                  <c:v>Jul-14</c:v>
                </c:pt>
                <c:pt idx="67">
                  <c:v>Aug-14</c:v>
                </c:pt>
                <c:pt idx="68">
                  <c:v>Sep-14</c:v>
                </c:pt>
                <c:pt idx="69">
                  <c:v>Oct-14</c:v>
                </c:pt>
                <c:pt idx="70">
                  <c:v>Nov-14</c:v>
                </c:pt>
                <c:pt idx="71">
                  <c:v>Dec-14</c:v>
                </c:pt>
                <c:pt idx="72">
                  <c:v>Jan-15</c:v>
                </c:pt>
                <c:pt idx="73">
                  <c:v>Feb-15</c:v>
                </c:pt>
                <c:pt idx="74">
                  <c:v>Mar-15</c:v>
                </c:pt>
                <c:pt idx="75">
                  <c:v>Apr-15</c:v>
                </c:pt>
                <c:pt idx="76">
                  <c:v>May-15</c:v>
                </c:pt>
                <c:pt idx="77">
                  <c:v>Jun-15</c:v>
                </c:pt>
                <c:pt idx="78">
                  <c:v>Jul-15</c:v>
                </c:pt>
                <c:pt idx="79">
                  <c:v>Aug-15</c:v>
                </c:pt>
                <c:pt idx="80">
                  <c:v>Sep-15</c:v>
                </c:pt>
              </c:strCache>
            </c:strRef>
          </c:cat>
          <c:val>
            <c:numRef>
              <c:f>'Passengers Forecasting Trend'!$B$5:$B$86</c:f>
              <c:numCache>
                <c:formatCode>General</c:formatCode>
                <c:ptCount val="81"/>
                <c:pt idx="56">
                  <c:v>3781168</c:v>
                </c:pt>
                <c:pt idx="57">
                  <c:v>3916532.9357199669</c:v>
                </c:pt>
                <c:pt idx="58">
                  <c:v>3933516.8064953461</c:v>
                </c:pt>
                <c:pt idx="59">
                  <c:v>3949952.8104715236</c:v>
                </c:pt>
                <c:pt idx="60">
                  <c:v>3966936.6812469028</c:v>
                </c:pt>
                <c:pt idx="61">
                  <c:v>3983920.5520222858</c:v>
                </c:pt>
                <c:pt idx="62">
                  <c:v>3999260.8224000484</c:v>
                </c:pt>
                <c:pt idx="63">
                  <c:v>4016244.6931754276</c:v>
                </c:pt>
                <c:pt idx="64">
                  <c:v>4032680.697151605</c:v>
                </c:pt>
                <c:pt idx="65">
                  <c:v>4049664.5679269843</c:v>
                </c:pt>
                <c:pt idx="66">
                  <c:v>4066100.571903158</c:v>
                </c:pt>
                <c:pt idx="67">
                  <c:v>4083084.4426785409</c:v>
                </c:pt>
                <c:pt idx="68">
                  <c:v>4100068.3134539202</c:v>
                </c:pt>
                <c:pt idx="69">
                  <c:v>4116504.3174300976</c:v>
                </c:pt>
                <c:pt idx="70">
                  <c:v>4133488.1882054769</c:v>
                </c:pt>
                <c:pt idx="71">
                  <c:v>4149924.1921816543</c:v>
                </c:pt>
                <c:pt idx="72">
                  <c:v>4166908.0629570335</c:v>
                </c:pt>
                <c:pt idx="73">
                  <c:v>4183891.9337324165</c:v>
                </c:pt>
                <c:pt idx="74">
                  <c:v>4199232.2041101791</c:v>
                </c:pt>
                <c:pt idx="75">
                  <c:v>4216216.0748855583</c:v>
                </c:pt>
                <c:pt idx="76">
                  <c:v>4232652.0788617358</c:v>
                </c:pt>
                <c:pt idx="77">
                  <c:v>4249635.949637115</c:v>
                </c:pt>
                <c:pt idx="78">
                  <c:v>4266071.9536132887</c:v>
                </c:pt>
                <c:pt idx="79">
                  <c:v>4283055.8243886717</c:v>
                </c:pt>
                <c:pt idx="80">
                  <c:v>4300039.6951640509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B2-41C9-8C51-D428FC4066F1}"/>
            </c:ext>
          </c:extLst>
        </c:ser>
        <c:ser>
          <c:idx val="1"/>
          <c:order val="1"/>
          <c:tx>
            <c:strRef>
              <c:f>'Passengers Forecasting Trend'!$C$4</c:f>
              <c:strCache>
                <c:ptCount val="1"/>
                <c:pt idx="0">
                  <c:v> Forecast-Manual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'Passengers Forecasting Trend'!$A$5:$A$86</c:f>
              <c:strCache>
                <c:ptCount val="81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  <c:pt idx="37">
                  <c:v>Feb-12</c:v>
                </c:pt>
                <c:pt idx="38">
                  <c:v>Mar-12</c:v>
                </c:pt>
                <c:pt idx="39">
                  <c:v>Apr-12</c:v>
                </c:pt>
                <c:pt idx="40">
                  <c:v>May-12</c:v>
                </c:pt>
                <c:pt idx="41">
                  <c:v>Jun-12</c:v>
                </c:pt>
                <c:pt idx="42">
                  <c:v>Jul-12</c:v>
                </c:pt>
                <c:pt idx="43">
                  <c:v>Aug-12</c:v>
                </c:pt>
                <c:pt idx="44">
                  <c:v>Sep-12</c:v>
                </c:pt>
                <c:pt idx="45">
                  <c:v>Oct-12</c:v>
                </c:pt>
                <c:pt idx="46">
                  <c:v>Nov-12</c:v>
                </c:pt>
                <c:pt idx="47">
                  <c:v>Dec-12</c:v>
                </c:pt>
                <c:pt idx="48">
                  <c:v>Jan-13</c:v>
                </c:pt>
                <c:pt idx="49">
                  <c:v>Feb-13</c:v>
                </c:pt>
                <c:pt idx="50">
                  <c:v>Mar-13</c:v>
                </c:pt>
                <c:pt idx="51">
                  <c:v>Apr-13</c:v>
                </c:pt>
                <c:pt idx="52">
                  <c:v>May-13</c:v>
                </c:pt>
                <c:pt idx="53">
                  <c:v>Jun-13</c:v>
                </c:pt>
                <c:pt idx="54">
                  <c:v>Jul-13</c:v>
                </c:pt>
                <c:pt idx="55">
                  <c:v>Aug-13</c:v>
                </c:pt>
                <c:pt idx="56">
                  <c:v>Sep-13</c:v>
                </c:pt>
                <c:pt idx="57">
                  <c:v>Oct-13</c:v>
                </c:pt>
                <c:pt idx="58">
                  <c:v>Nov-13</c:v>
                </c:pt>
                <c:pt idx="59">
                  <c:v>Dec-13</c:v>
                </c:pt>
                <c:pt idx="60">
                  <c:v>Jan-14</c:v>
                </c:pt>
                <c:pt idx="61">
                  <c:v>Feb-14</c:v>
                </c:pt>
                <c:pt idx="62">
                  <c:v>Mar-14</c:v>
                </c:pt>
                <c:pt idx="63">
                  <c:v>Apr-14</c:v>
                </c:pt>
                <c:pt idx="64">
                  <c:v>May-14</c:v>
                </c:pt>
                <c:pt idx="65">
                  <c:v>Jun-14</c:v>
                </c:pt>
                <c:pt idx="66">
                  <c:v>Jul-14</c:v>
                </c:pt>
                <c:pt idx="67">
                  <c:v>Aug-14</c:v>
                </c:pt>
                <c:pt idx="68">
                  <c:v>Sep-14</c:v>
                </c:pt>
                <c:pt idx="69">
                  <c:v>Oct-14</c:v>
                </c:pt>
                <c:pt idx="70">
                  <c:v>Nov-14</c:v>
                </c:pt>
                <c:pt idx="71">
                  <c:v>Dec-14</c:v>
                </c:pt>
                <c:pt idx="72">
                  <c:v>Jan-15</c:v>
                </c:pt>
                <c:pt idx="73">
                  <c:v>Feb-15</c:v>
                </c:pt>
                <c:pt idx="74">
                  <c:v>Mar-15</c:v>
                </c:pt>
                <c:pt idx="75">
                  <c:v>Apr-15</c:v>
                </c:pt>
                <c:pt idx="76">
                  <c:v>May-15</c:v>
                </c:pt>
                <c:pt idx="77">
                  <c:v>Jun-15</c:v>
                </c:pt>
                <c:pt idx="78">
                  <c:v>Jul-15</c:v>
                </c:pt>
                <c:pt idx="79">
                  <c:v>Aug-15</c:v>
                </c:pt>
                <c:pt idx="80">
                  <c:v>Sep-15</c:v>
                </c:pt>
              </c:strCache>
            </c:strRef>
          </c:cat>
          <c:val>
            <c:numRef>
              <c:f>'Passengers Forecasting Trend'!$C$5:$C$86</c:f>
              <c:numCache>
                <c:formatCode>General</c:formatCode>
                <c:ptCount val="81"/>
                <c:pt idx="56">
                  <c:v>3781168</c:v>
                </c:pt>
                <c:pt idx="57">
                  <c:v>3809679.4874077314</c:v>
                </c:pt>
                <c:pt idx="58">
                  <c:v>3838405.9625954824</c:v>
                </c:pt>
                <c:pt idx="59">
                  <c:v>3867349.0466553024</c:v>
                </c:pt>
                <c:pt idx="60">
                  <c:v>3896510.3729029102</c:v>
                </c:pt>
                <c:pt idx="61">
                  <c:v>3925891.5869698641</c:v>
                </c:pt>
                <c:pt idx="62">
                  <c:v>3955494.3468964291</c:v>
                </c:pt>
                <c:pt idx="63">
                  <c:v>3985320.3232251429</c:v>
                </c:pt>
                <c:pt idx="64">
                  <c:v>4015371.1990950881</c:v>
                </c:pt>
                <c:pt idx="65">
                  <c:v>4045648.6703368756</c:v>
                </c:pt>
                <c:pt idx="66">
                  <c:v>4076154.4455683422</c:v>
                </c:pt>
                <c:pt idx="67">
                  <c:v>4106890.2462909734</c:v>
                </c:pt>
                <c:pt idx="68">
                  <c:v>4137857.8069870491</c:v>
                </c:pt>
                <c:pt idx="69">
                  <c:v>4169058.8752175253</c:v>
                </c:pt>
                <c:pt idx="70">
                  <c:v>4200495.2117206519</c:v>
                </c:pt>
                <c:pt idx="71">
                  <c:v>4232168.5905113351</c:v>
                </c:pt>
                <c:pt idx="72">
                  <c:v>4264080.7989812465</c:v>
                </c:pt>
                <c:pt idx="73">
                  <c:v>4296233.6379996939</c:v>
                </c:pt>
                <c:pt idx="74">
                  <c:v>4328628.9220152413</c:v>
                </c:pt>
                <c:pt idx="75">
                  <c:v>4361268.4791581081</c:v>
                </c:pt>
                <c:pt idx="76">
                  <c:v>4394154.1513433298</c:v>
                </c:pt>
                <c:pt idx="77">
                  <c:v>4427287.7943747044</c:v>
                </c:pt>
                <c:pt idx="78">
                  <c:v>4460671.2780495156</c:v>
                </c:pt>
                <c:pt idx="79">
                  <c:v>4494306.4862640509</c:v>
                </c:pt>
                <c:pt idx="80">
                  <c:v>4528195.3171199141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B2-41C9-8C51-D428FC4066F1}"/>
            </c:ext>
          </c:extLst>
        </c:ser>
        <c:ser>
          <c:idx val="2"/>
          <c:order val="2"/>
          <c:tx>
            <c:strRef>
              <c:f>'Passengers Forecasting Trend'!$D$4</c:f>
              <c:strCache>
                <c:ptCount val="1"/>
                <c:pt idx="0">
                  <c:v>Sum of Forecast-ETS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'Passengers Forecasting Trend'!$A$5:$A$86</c:f>
              <c:strCache>
                <c:ptCount val="81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  <c:pt idx="37">
                  <c:v>Feb-12</c:v>
                </c:pt>
                <c:pt idx="38">
                  <c:v>Mar-12</c:v>
                </c:pt>
                <c:pt idx="39">
                  <c:v>Apr-12</c:v>
                </c:pt>
                <c:pt idx="40">
                  <c:v>May-12</c:v>
                </c:pt>
                <c:pt idx="41">
                  <c:v>Jun-12</c:v>
                </c:pt>
                <c:pt idx="42">
                  <c:v>Jul-12</c:v>
                </c:pt>
                <c:pt idx="43">
                  <c:v>Aug-12</c:v>
                </c:pt>
                <c:pt idx="44">
                  <c:v>Sep-12</c:v>
                </c:pt>
                <c:pt idx="45">
                  <c:v>Oct-12</c:v>
                </c:pt>
                <c:pt idx="46">
                  <c:v>Nov-12</c:v>
                </c:pt>
                <c:pt idx="47">
                  <c:v>Dec-12</c:v>
                </c:pt>
                <c:pt idx="48">
                  <c:v>Jan-13</c:v>
                </c:pt>
                <c:pt idx="49">
                  <c:v>Feb-13</c:v>
                </c:pt>
                <c:pt idx="50">
                  <c:v>Mar-13</c:v>
                </c:pt>
                <c:pt idx="51">
                  <c:v>Apr-13</c:v>
                </c:pt>
                <c:pt idx="52">
                  <c:v>May-13</c:v>
                </c:pt>
                <c:pt idx="53">
                  <c:v>Jun-13</c:v>
                </c:pt>
                <c:pt idx="54">
                  <c:v>Jul-13</c:v>
                </c:pt>
                <c:pt idx="55">
                  <c:v>Aug-13</c:v>
                </c:pt>
                <c:pt idx="56">
                  <c:v>Sep-13</c:v>
                </c:pt>
                <c:pt idx="57">
                  <c:v>Oct-13</c:v>
                </c:pt>
                <c:pt idx="58">
                  <c:v>Nov-13</c:v>
                </c:pt>
                <c:pt idx="59">
                  <c:v>Dec-13</c:v>
                </c:pt>
                <c:pt idx="60">
                  <c:v>Jan-14</c:v>
                </c:pt>
                <c:pt idx="61">
                  <c:v>Feb-14</c:v>
                </c:pt>
                <c:pt idx="62">
                  <c:v>Mar-14</c:v>
                </c:pt>
                <c:pt idx="63">
                  <c:v>Apr-14</c:v>
                </c:pt>
                <c:pt idx="64">
                  <c:v>May-14</c:v>
                </c:pt>
                <c:pt idx="65">
                  <c:v>Jun-14</c:v>
                </c:pt>
                <c:pt idx="66">
                  <c:v>Jul-14</c:v>
                </c:pt>
                <c:pt idx="67">
                  <c:v>Aug-14</c:v>
                </c:pt>
                <c:pt idx="68">
                  <c:v>Sep-14</c:v>
                </c:pt>
                <c:pt idx="69">
                  <c:v>Oct-14</c:v>
                </c:pt>
                <c:pt idx="70">
                  <c:v>Nov-14</c:v>
                </c:pt>
                <c:pt idx="71">
                  <c:v>Dec-14</c:v>
                </c:pt>
                <c:pt idx="72">
                  <c:v>Jan-15</c:v>
                </c:pt>
                <c:pt idx="73">
                  <c:v>Feb-15</c:v>
                </c:pt>
                <c:pt idx="74">
                  <c:v>Mar-15</c:v>
                </c:pt>
                <c:pt idx="75">
                  <c:v>Apr-15</c:v>
                </c:pt>
                <c:pt idx="76">
                  <c:v>May-15</c:v>
                </c:pt>
                <c:pt idx="77">
                  <c:v>Jun-15</c:v>
                </c:pt>
                <c:pt idx="78">
                  <c:v>Jul-15</c:v>
                </c:pt>
                <c:pt idx="79">
                  <c:v>Aug-15</c:v>
                </c:pt>
                <c:pt idx="80">
                  <c:v>Sep-15</c:v>
                </c:pt>
              </c:strCache>
            </c:strRef>
          </c:cat>
          <c:val>
            <c:numRef>
              <c:f>'Passengers Forecasting Trend'!$D$5:$D$86</c:f>
              <c:numCache>
                <c:formatCode>General</c:formatCode>
                <c:ptCount val="81"/>
                <c:pt idx="56">
                  <c:v>3781168</c:v>
                </c:pt>
                <c:pt idx="57">
                  <c:v>3858196.3569040108</c:v>
                </c:pt>
                <c:pt idx="58">
                  <c:v>3562679.8147925721</c:v>
                </c:pt>
                <c:pt idx="59">
                  <c:v>3633798.4729250954</c:v>
                </c:pt>
                <c:pt idx="60">
                  <c:v>3366457.3612811649</c:v>
                </c:pt>
                <c:pt idx="61">
                  <c:v>3110902.6240295651</c:v>
                </c:pt>
                <c:pt idx="62">
                  <c:v>3614670.2108763144</c:v>
                </c:pt>
                <c:pt idx="63">
                  <c:v>3666432.117738775</c:v>
                </c:pt>
                <c:pt idx="64">
                  <c:v>3960805.0319508724</c:v>
                </c:pt>
                <c:pt idx="65">
                  <c:v>4182885.9611527501</c:v>
                </c:pt>
                <c:pt idx="66">
                  <c:v>4367447.1020644996</c:v>
                </c:pt>
                <c:pt idx="67">
                  <c:v>4363455.1675175149</c:v>
                </c:pt>
                <c:pt idx="68">
                  <c:v>3954015.4254007861</c:v>
                </c:pt>
                <c:pt idx="69">
                  <c:v>4031043.7823047969</c:v>
                </c:pt>
                <c:pt idx="70">
                  <c:v>3735527.2401933582</c:v>
                </c:pt>
                <c:pt idx="71">
                  <c:v>3806645.8983258815</c:v>
                </c:pt>
                <c:pt idx="72">
                  <c:v>3539304.7866819515</c:v>
                </c:pt>
                <c:pt idx="73">
                  <c:v>3283750.0494303512</c:v>
                </c:pt>
                <c:pt idx="74">
                  <c:v>3787517.6362771005</c:v>
                </c:pt>
                <c:pt idx="75">
                  <c:v>3839279.5431395615</c:v>
                </c:pt>
                <c:pt idx="76">
                  <c:v>4133652.4573516585</c:v>
                </c:pt>
                <c:pt idx="77">
                  <c:v>4355733.3865535362</c:v>
                </c:pt>
                <c:pt idx="78">
                  <c:v>4540294.5274652867</c:v>
                </c:pt>
                <c:pt idx="79">
                  <c:v>4536302.592918301</c:v>
                </c:pt>
                <c:pt idx="80">
                  <c:v>4126862.8508015722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B2-41C9-8C51-D428FC4066F1}"/>
            </c:ext>
          </c:extLst>
        </c:ser>
        <c:ser>
          <c:idx val="3"/>
          <c:order val="3"/>
          <c:tx>
            <c:strRef>
              <c:f>'Passengers Forecasting Trend'!$E$4</c:f>
              <c:strCache>
                <c:ptCount val="1"/>
                <c:pt idx="0">
                  <c:v>Sum of Passengers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'Passengers Forecasting Trend'!$A$5:$A$86</c:f>
              <c:strCache>
                <c:ptCount val="81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  <c:pt idx="37">
                  <c:v>Feb-12</c:v>
                </c:pt>
                <c:pt idx="38">
                  <c:v>Mar-12</c:v>
                </c:pt>
                <c:pt idx="39">
                  <c:v>Apr-12</c:v>
                </c:pt>
                <c:pt idx="40">
                  <c:v>May-12</c:v>
                </c:pt>
                <c:pt idx="41">
                  <c:v>Jun-12</c:v>
                </c:pt>
                <c:pt idx="42">
                  <c:v>Jul-12</c:v>
                </c:pt>
                <c:pt idx="43">
                  <c:v>Aug-12</c:v>
                </c:pt>
                <c:pt idx="44">
                  <c:v>Sep-12</c:v>
                </c:pt>
                <c:pt idx="45">
                  <c:v>Oct-12</c:v>
                </c:pt>
                <c:pt idx="46">
                  <c:v>Nov-12</c:v>
                </c:pt>
                <c:pt idx="47">
                  <c:v>Dec-12</c:v>
                </c:pt>
                <c:pt idx="48">
                  <c:v>Jan-13</c:v>
                </c:pt>
                <c:pt idx="49">
                  <c:v>Feb-13</c:v>
                </c:pt>
                <c:pt idx="50">
                  <c:v>Mar-13</c:v>
                </c:pt>
                <c:pt idx="51">
                  <c:v>Apr-13</c:v>
                </c:pt>
                <c:pt idx="52">
                  <c:v>May-13</c:v>
                </c:pt>
                <c:pt idx="53">
                  <c:v>Jun-13</c:v>
                </c:pt>
                <c:pt idx="54">
                  <c:v>Jul-13</c:v>
                </c:pt>
                <c:pt idx="55">
                  <c:v>Aug-13</c:v>
                </c:pt>
                <c:pt idx="56">
                  <c:v>Sep-13</c:v>
                </c:pt>
                <c:pt idx="57">
                  <c:v>Oct-13</c:v>
                </c:pt>
                <c:pt idx="58">
                  <c:v>Nov-13</c:v>
                </c:pt>
                <c:pt idx="59">
                  <c:v>Dec-13</c:v>
                </c:pt>
                <c:pt idx="60">
                  <c:v>Jan-14</c:v>
                </c:pt>
                <c:pt idx="61">
                  <c:v>Feb-14</c:v>
                </c:pt>
                <c:pt idx="62">
                  <c:v>Mar-14</c:v>
                </c:pt>
                <c:pt idx="63">
                  <c:v>Apr-14</c:v>
                </c:pt>
                <c:pt idx="64">
                  <c:v>May-14</c:v>
                </c:pt>
                <c:pt idx="65">
                  <c:v>Jun-14</c:v>
                </c:pt>
                <c:pt idx="66">
                  <c:v>Jul-14</c:v>
                </c:pt>
                <c:pt idx="67">
                  <c:v>Aug-14</c:v>
                </c:pt>
                <c:pt idx="68">
                  <c:v>Sep-14</c:v>
                </c:pt>
                <c:pt idx="69">
                  <c:v>Oct-14</c:v>
                </c:pt>
                <c:pt idx="70">
                  <c:v>Nov-14</c:v>
                </c:pt>
                <c:pt idx="71">
                  <c:v>Dec-14</c:v>
                </c:pt>
                <c:pt idx="72">
                  <c:v>Jan-15</c:v>
                </c:pt>
                <c:pt idx="73">
                  <c:v>Feb-15</c:v>
                </c:pt>
                <c:pt idx="74">
                  <c:v>Mar-15</c:v>
                </c:pt>
                <c:pt idx="75">
                  <c:v>Apr-15</c:v>
                </c:pt>
                <c:pt idx="76">
                  <c:v>May-15</c:v>
                </c:pt>
                <c:pt idx="77">
                  <c:v>Jun-15</c:v>
                </c:pt>
                <c:pt idx="78">
                  <c:v>Jul-15</c:v>
                </c:pt>
                <c:pt idx="79">
                  <c:v>Aug-15</c:v>
                </c:pt>
                <c:pt idx="80">
                  <c:v>Sep-15</c:v>
                </c:pt>
              </c:strCache>
            </c:strRef>
          </c:cat>
          <c:val>
            <c:numRef>
              <c:f>'Passengers Forecasting Trend'!$E$5:$E$86</c:f>
              <c:numCache>
                <c:formatCode>General</c:formatCode>
                <c:ptCount val="81"/>
                <c:pt idx="0">
                  <c:v>2644539</c:v>
                </c:pt>
                <c:pt idx="1">
                  <c:v>2359800</c:v>
                </c:pt>
                <c:pt idx="2">
                  <c:v>2925918</c:v>
                </c:pt>
                <c:pt idx="3">
                  <c:v>3024973</c:v>
                </c:pt>
                <c:pt idx="4">
                  <c:v>3177100</c:v>
                </c:pt>
                <c:pt idx="5">
                  <c:v>3419595</c:v>
                </c:pt>
                <c:pt idx="6">
                  <c:v>3649702</c:v>
                </c:pt>
                <c:pt idx="7">
                  <c:v>3650668</c:v>
                </c:pt>
                <c:pt idx="8">
                  <c:v>3191526</c:v>
                </c:pt>
                <c:pt idx="9">
                  <c:v>3249428</c:v>
                </c:pt>
                <c:pt idx="10">
                  <c:v>2971484</c:v>
                </c:pt>
                <c:pt idx="11">
                  <c:v>3074209</c:v>
                </c:pt>
                <c:pt idx="12">
                  <c:v>2785466</c:v>
                </c:pt>
                <c:pt idx="13">
                  <c:v>2515361</c:v>
                </c:pt>
                <c:pt idx="14">
                  <c:v>3105958</c:v>
                </c:pt>
                <c:pt idx="15">
                  <c:v>3139059</c:v>
                </c:pt>
                <c:pt idx="16">
                  <c:v>3380355</c:v>
                </c:pt>
                <c:pt idx="17">
                  <c:v>3612886</c:v>
                </c:pt>
                <c:pt idx="18">
                  <c:v>3765824</c:v>
                </c:pt>
                <c:pt idx="19">
                  <c:v>3771842</c:v>
                </c:pt>
                <c:pt idx="20">
                  <c:v>3356365</c:v>
                </c:pt>
                <c:pt idx="21">
                  <c:v>3490100</c:v>
                </c:pt>
                <c:pt idx="22">
                  <c:v>3163659</c:v>
                </c:pt>
                <c:pt idx="23">
                  <c:v>3167124</c:v>
                </c:pt>
                <c:pt idx="24">
                  <c:v>2883810</c:v>
                </c:pt>
                <c:pt idx="25">
                  <c:v>2610667</c:v>
                </c:pt>
                <c:pt idx="26">
                  <c:v>3129205</c:v>
                </c:pt>
                <c:pt idx="27">
                  <c:v>3200527</c:v>
                </c:pt>
                <c:pt idx="28">
                  <c:v>3547804</c:v>
                </c:pt>
                <c:pt idx="29">
                  <c:v>3766323</c:v>
                </c:pt>
                <c:pt idx="30">
                  <c:v>3935589</c:v>
                </c:pt>
                <c:pt idx="31">
                  <c:v>3917884</c:v>
                </c:pt>
                <c:pt idx="32">
                  <c:v>3564970</c:v>
                </c:pt>
                <c:pt idx="33">
                  <c:v>3602455</c:v>
                </c:pt>
                <c:pt idx="34">
                  <c:v>3326859</c:v>
                </c:pt>
                <c:pt idx="35">
                  <c:v>3441693</c:v>
                </c:pt>
                <c:pt idx="36">
                  <c:v>3211600</c:v>
                </c:pt>
                <c:pt idx="37">
                  <c:v>2998119</c:v>
                </c:pt>
                <c:pt idx="38">
                  <c:v>3472440</c:v>
                </c:pt>
                <c:pt idx="39">
                  <c:v>3563007</c:v>
                </c:pt>
                <c:pt idx="40">
                  <c:v>3820570</c:v>
                </c:pt>
                <c:pt idx="41">
                  <c:v>4107195</c:v>
                </c:pt>
                <c:pt idx="42">
                  <c:v>4284443</c:v>
                </c:pt>
                <c:pt idx="43">
                  <c:v>4356216</c:v>
                </c:pt>
                <c:pt idx="44">
                  <c:v>3819379</c:v>
                </c:pt>
                <c:pt idx="45">
                  <c:v>3844987</c:v>
                </c:pt>
                <c:pt idx="46">
                  <c:v>3478890</c:v>
                </c:pt>
                <c:pt idx="47">
                  <c:v>3443039</c:v>
                </c:pt>
                <c:pt idx="48">
                  <c:v>3204637</c:v>
                </c:pt>
                <c:pt idx="49">
                  <c:v>2966477</c:v>
                </c:pt>
                <c:pt idx="50">
                  <c:v>3593364</c:v>
                </c:pt>
                <c:pt idx="51">
                  <c:v>3604104</c:v>
                </c:pt>
                <c:pt idx="52">
                  <c:v>3933016</c:v>
                </c:pt>
                <c:pt idx="53">
                  <c:v>4146797</c:v>
                </c:pt>
                <c:pt idx="54">
                  <c:v>4176486</c:v>
                </c:pt>
                <c:pt idx="55">
                  <c:v>4347059</c:v>
                </c:pt>
                <c:pt idx="56">
                  <c:v>3781168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B2-41C9-8C51-D428FC40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855104"/>
        <c:axId val="1433452880"/>
      </c:lineChart>
      <c:catAx>
        <c:axId val="12748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452880"/>
        <c:crosses val="autoZero"/>
        <c:auto val="1"/>
        <c:lblAlgn val="ctr"/>
        <c:lblOffset val="100"/>
        <c:noMultiLvlLbl val="0"/>
      </c:catAx>
      <c:valAx>
        <c:axId val="1433452880"/>
        <c:scaling>
          <c:orientation val="minMax"/>
          <c:min val="15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8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'Airport Passengers Data'!$B$5</c:f>
              <c:strCache>
                <c:ptCount val="1"/>
                <c:pt idx="0">
                  <c:v>Passengers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'Airport Passengers Data'!$A$6:$A$62</c:f>
              <c:numCache>
                <c:formatCode>[$-409]mmm\-yy;@</c:formatCode>
                <c:ptCount val="5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</c:numCache>
            </c:numRef>
          </c:cat>
          <c:val>
            <c:numRef>
              <c:f>'Airport Passengers Data'!$B$6:$B$62</c:f>
              <c:numCache>
                <c:formatCode>#,##0</c:formatCode>
                <c:ptCount val="57"/>
                <c:pt idx="0">
                  <c:v>2644539</c:v>
                </c:pt>
                <c:pt idx="1">
                  <c:v>2359800</c:v>
                </c:pt>
                <c:pt idx="2">
                  <c:v>2925918</c:v>
                </c:pt>
                <c:pt idx="3">
                  <c:v>3024973</c:v>
                </c:pt>
                <c:pt idx="4">
                  <c:v>3177100</c:v>
                </c:pt>
                <c:pt idx="5">
                  <c:v>3419595</c:v>
                </c:pt>
                <c:pt idx="6">
                  <c:v>3649702</c:v>
                </c:pt>
                <c:pt idx="7">
                  <c:v>3650668</c:v>
                </c:pt>
                <c:pt idx="8">
                  <c:v>3191526</c:v>
                </c:pt>
                <c:pt idx="9">
                  <c:v>3249428</c:v>
                </c:pt>
                <c:pt idx="10">
                  <c:v>2971484</c:v>
                </c:pt>
                <c:pt idx="11">
                  <c:v>3074209</c:v>
                </c:pt>
                <c:pt idx="12">
                  <c:v>2785466</c:v>
                </c:pt>
                <c:pt idx="13">
                  <c:v>2515361</c:v>
                </c:pt>
                <c:pt idx="14">
                  <c:v>3105958</c:v>
                </c:pt>
                <c:pt idx="15">
                  <c:v>3139059</c:v>
                </c:pt>
                <c:pt idx="16">
                  <c:v>3380355</c:v>
                </c:pt>
                <c:pt idx="17">
                  <c:v>3612886</c:v>
                </c:pt>
                <c:pt idx="18">
                  <c:v>3765824</c:v>
                </c:pt>
                <c:pt idx="19">
                  <c:v>3771842</c:v>
                </c:pt>
                <c:pt idx="20">
                  <c:v>3356365</c:v>
                </c:pt>
                <c:pt idx="21">
                  <c:v>3490100</c:v>
                </c:pt>
                <c:pt idx="22">
                  <c:v>3163659</c:v>
                </c:pt>
                <c:pt idx="23">
                  <c:v>3167124</c:v>
                </c:pt>
                <c:pt idx="24">
                  <c:v>2883810</c:v>
                </c:pt>
                <c:pt idx="25">
                  <c:v>2610667</c:v>
                </c:pt>
                <c:pt idx="26">
                  <c:v>3129205</c:v>
                </c:pt>
                <c:pt idx="27">
                  <c:v>3200527</c:v>
                </c:pt>
                <c:pt idx="28">
                  <c:v>3547804</c:v>
                </c:pt>
                <c:pt idx="29">
                  <c:v>3766323</c:v>
                </c:pt>
                <c:pt idx="30">
                  <c:v>3935589</c:v>
                </c:pt>
                <c:pt idx="31">
                  <c:v>3917884</c:v>
                </c:pt>
                <c:pt idx="32">
                  <c:v>3564970</c:v>
                </c:pt>
                <c:pt idx="33">
                  <c:v>3602455</c:v>
                </c:pt>
                <c:pt idx="34">
                  <c:v>3326859</c:v>
                </c:pt>
                <c:pt idx="35">
                  <c:v>3441693</c:v>
                </c:pt>
                <c:pt idx="36">
                  <c:v>3211600</c:v>
                </c:pt>
                <c:pt idx="37">
                  <c:v>2998119</c:v>
                </c:pt>
                <c:pt idx="38">
                  <c:v>3472440</c:v>
                </c:pt>
                <c:pt idx="39">
                  <c:v>3563007</c:v>
                </c:pt>
                <c:pt idx="40">
                  <c:v>3820570</c:v>
                </c:pt>
                <c:pt idx="41">
                  <c:v>4107195</c:v>
                </c:pt>
                <c:pt idx="42">
                  <c:v>4284443</c:v>
                </c:pt>
                <c:pt idx="43">
                  <c:v>4356216</c:v>
                </c:pt>
                <c:pt idx="44">
                  <c:v>3819379</c:v>
                </c:pt>
                <c:pt idx="45">
                  <c:v>3844987</c:v>
                </c:pt>
                <c:pt idx="46">
                  <c:v>3478890</c:v>
                </c:pt>
                <c:pt idx="47">
                  <c:v>3443039</c:v>
                </c:pt>
                <c:pt idx="48">
                  <c:v>3204637</c:v>
                </c:pt>
                <c:pt idx="49">
                  <c:v>2966477</c:v>
                </c:pt>
                <c:pt idx="50">
                  <c:v>3593364</c:v>
                </c:pt>
                <c:pt idx="51">
                  <c:v>3604104</c:v>
                </c:pt>
                <c:pt idx="52">
                  <c:v>3933016</c:v>
                </c:pt>
                <c:pt idx="53">
                  <c:v>4146797</c:v>
                </c:pt>
                <c:pt idx="54">
                  <c:v>4176486</c:v>
                </c:pt>
                <c:pt idx="55">
                  <c:v>4347059</c:v>
                </c:pt>
                <c:pt idx="56">
                  <c:v>3781168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D-4FF6-AABE-5C77953C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417168"/>
        <c:axId val="1273145472"/>
      </c:lineChart>
      <c:dateAx>
        <c:axId val="12714171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145472"/>
        <c:crosses val="autoZero"/>
        <c:auto val="1"/>
        <c:lblOffset val="100"/>
        <c:baseTimeUnit val="months"/>
      </c:dateAx>
      <c:valAx>
        <c:axId val="12731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41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65022</xdr:rowOff>
    </xdr:from>
    <xdr:to>
      <xdr:col>12</xdr:col>
      <xdr:colOff>541576</xdr:colOff>
      <xdr:row>11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253145-F564-616E-EBEA-401736C81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6640" y="65022"/>
          <a:ext cx="6789976" cy="2868678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777240</xdr:colOff>
      <xdr:row>3</xdr:row>
      <xdr:rowOff>68580</xdr:rowOff>
    </xdr:from>
    <xdr:to>
      <xdr:col>10</xdr:col>
      <xdr:colOff>70485</xdr:colOff>
      <xdr:row>23</xdr:row>
      <xdr:rowOff>78105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6BF09C-E10B-5BA8-DF8B-F8D3CB9C8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32657</xdr:colOff>
      <xdr:row>4</xdr:row>
      <xdr:rowOff>108856</xdr:rowOff>
    </xdr:from>
    <xdr:to>
      <xdr:col>16</xdr:col>
      <xdr:colOff>471351</xdr:colOff>
      <xdr:row>26</xdr:row>
      <xdr:rowOff>174170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BCA30-2654-4A85-B5A9-EFCDFBB52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5</xdr:row>
      <xdr:rowOff>0</xdr:rowOff>
    </xdr:from>
    <xdr:to>
      <xdr:col>12</xdr:col>
      <xdr:colOff>22860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0194BA-223E-7166-B9DC-BC1C31C65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1112520</xdr:colOff>
      <xdr:row>6</xdr:row>
      <xdr:rowOff>22866</xdr:rowOff>
    </xdr:from>
    <xdr:to>
      <xdr:col>12</xdr:col>
      <xdr:colOff>281940</xdr:colOff>
      <xdr:row>21</xdr:row>
      <xdr:rowOff>22866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C609B0-8966-3500-731D-15664D290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320040</xdr:colOff>
      <xdr:row>3</xdr:row>
      <xdr:rowOff>114300</xdr:rowOff>
    </xdr:from>
    <xdr:to>
      <xdr:col>15</xdr:col>
      <xdr:colOff>274320</xdr:colOff>
      <xdr:row>26</xdr:row>
      <xdr:rowOff>170329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5A4FB-3C60-11B7-F027-348A5BB2E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5</xdr:row>
      <xdr:rowOff>34290</xdr:rowOff>
    </xdr:from>
    <xdr:to>
      <xdr:col>11</xdr:col>
      <xdr:colOff>525780</xdr:colOff>
      <xdr:row>18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9691F-E4BF-A0C3-85AF-796862291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18.555176967595" createdVersion="8" refreshedVersion="8" minRefreshableVersion="3" recordCount="36" xr:uid="{F2C716C5-67CA-4171-8617-4B8EF50CB4DA}">
  <cacheSource type="worksheet">
    <worksheetSource ref="A5:E41" sheet="Traffic Data"/>
  </cacheSource>
  <cacheFields count="5">
    <cacheField name="Month" numFmtId="17">
      <sharedItems containsSemiMixedTypes="0" containsNonDate="0" containsDate="1" containsString="0" minDate="2018-01-01T00:00:00" maxDate="2020-12-02T00:00:00" count="36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Total Traffic(TB)" numFmtId="0">
      <sharedItems containsString="0" containsBlank="1" containsNumber="1" minValue="1138.833675136437" maxValue="1275.2358157849808"/>
    </cacheField>
    <cacheField name=" FORECAST.ETS" numFmtId="0">
      <sharedItems containsString="0" containsBlank="1" containsNumber="1" minValue="1275.2358157849808" maxValue="1389.7171817118228"/>
    </cacheField>
    <cacheField name=" FORECAST.Linear" numFmtId="0">
      <sharedItems containsString="0" containsBlank="1" containsNumber="1" minValue="1275.2358157849808" maxValue="1392.3975752950246"/>
    </cacheField>
    <cacheField name="Manual FORECAST " numFmtId="0">
      <sharedItems containsString="0" containsBlank="1" containsNumber="1" minValue="1275.2358157849808" maxValue="1394.95504678698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18.558905208331" createdVersion="8" refreshedVersion="8" minRefreshableVersion="3" recordCount="81" xr:uid="{17266218-BF7A-4FBD-B60D-266E7C104B8E}">
  <cacheSource type="worksheet">
    <worksheetSource ref="A5:E86" sheet="Airport Passengers Data"/>
  </cacheSource>
  <cacheFields count="5">
    <cacheField name="Date" numFmtId="164">
      <sharedItems containsSemiMixedTypes="0" containsNonDate="0" containsDate="1" containsString="0" minDate="2009-01-01T00:00:00" maxDate="2015-09-02T00:00:00" count="81"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</sharedItems>
    </cacheField>
    <cacheField name="Passengers" numFmtId="0">
      <sharedItems containsString="0" containsBlank="1" containsNumber="1" containsInteger="1" minValue="2359800" maxValue="4356216"/>
    </cacheField>
    <cacheField name="Forecast-ETS" numFmtId="0">
      <sharedItems containsString="0" containsBlank="1" containsNumber="1" minValue="3110902.6240295651" maxValue="4540294.5274652867"/>
    </cacheField>
    <cacheField name="Forecast-Linear" numFmtId="0">
      <sharedItems containsString="0" containsBlank="1" containsNumber="1" minValue="3781168" maxValue="4300039.6951640509"/>
    </cacheField>
    <cacheField name="Forecast-Manual" numFmtId="0">
      <sharedItems containsString="0" containsBlank="1" containsNumber="1" minValue="3781168" maxValue="4528195.31711991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n v="1138.833675136437"/>
    <m/>
    <m/>
    <m/>
  </r>
  <r>
    <x v="1"/>
    <n v="1156.9603049824129"/>
    <m/>
    <m/>
    <m/>
  </r>
  <r>
    <x v="2"/>
    <n v="1163.8203978915944"/>
    <m/>
    <m/>
    <m/>
  </r>
  <r>
    <x v="3"/>
    <n v="1167.8243713564877"/>
    <m/>
    <m/>
    <m/>
  </r>
  <r>
    <x v="4"/>
    <n v="1195.2997460118384"/>
    <m/>
    <m/>
    <m/>
  </r>
  <r>
    <x v="5"/>
    <n v="1175.3625248667734"/>
    <m/>
    <m/>
    <m/>
  </r>
  <r>
    <x v="6"/>
    <n v="1174.299960908271"/>
    <m/>
    <m/>
    <m/>
  </r>
  <r>
    <x v="7"/>
    <n v="1194.3388070947144"/>
    <m/>
    <m/>
    <m/>
  </r>
  <r>
    <x v="8"/>
    <n v="1189.4989122244135"/>
    <m/>
    <m/>
    <m/>
  </r>
  <r>
    <x v="9"/>
    <n v="1181.7002923150112"/>
    <m/>
    <m/>
    <m/>
  </r>
  <r>
    <x v="10"/>
    <n v="1209.3988542105644"/>
    <m/>
    <m/>
    <m/>
  </r>
  <r>
    <x v="11"/>
    <n v="1227.4376799276347"/>
    <m/>
    <m/>
    <m/>
  </r>
  <r>
    <x v="12"/>
    <n v="1252.5690827794504"/>
    <m/>
    <m/>
    <m/>
  </r>
  <r>
    <x v="13"/>
    <n v="1251.5135264941589"/>
    <m/>
    <m/>
    <m/>
  </r>
  <r>
    <x v="14"/>
    <n v="1255.5135264941589"/>
    <m/>
    <m/>
    <m/>
  </r>
  <r>
    <x v="15"/>
    <n v="1257.3224263892473"/>
    <m/>
    <m/>
    <m/>
  </r>
  <r>
    <x v="16"/>
    <n v="1263.2358157849808"/>
    <m/>
    <m/>
    <m/>
  </r>
  <r>
    <x v="17"/>
    <n v="1266.2358157849808"/>
    <m/>
    <m/>
    <m/>
  </r>
  <r>
    <x v="18"/>
    <n v="1269.2358157849808"/>
    <m/>
    <m/>
    <m/>
  </r>
  <r>
    <x v="19"/>
    <n v="1272.2358157849808"/>
    <m/>
    <m/>
    <m/>
  </r>
  <r>
    <x v="20"/>
    <n v="1275.2358157849808"/>
    <n v="1275.2358157849808"/>
    <n v="1275.2358157849808"/>
    <n v="1275.2358157849808"/>
  </r>
  <r>
    <x v="21"/>
    <m/>
    <n v="1290.9691729933691"/>
    <n v="1293.5568616388155"/>
    <n v="1282.8872306796907"/>
  </r>
  <r>
    <x v="22"/>
    <m/>
    <n v="1298.0226021875442"/>
    <n v="1300.7326511548399"/>
    <n v="1290.5845540637688"/>
  </r>
  <r>
    <x v="23"/>
    <m/>
    <n v="1305.0760313817195"/>
    <n v="1307.6769635897035"/>
    <n v="1298.3280613881514"/>
  </r>
  <r>
    <x v="24"/>
    <m/>
    <n v="1312.1294605758949"/>
    <n v="1314.852753105728"/>
    <n v="1306.1180297564802"/>
  </r>
  <r>
    <x v="25"/>
    <m/>
    <n v="1319.18288977007"/>
    <n v="1322.0285426217524"/>
    <n v="1313.954737935019"/>
  </r>
  <r>
    <x v="26"/>
    <m/>
    <n v="1326.2363189642454"/>
    <n v="1328.7413779754515"/>
    <n v="1321.8384663626291"/>
  </r>
  <r>
    <x v="27"/>
    <m/>
    <n v="1333.2897481584207"/>
    <n v="1335.917167491476"/>
    <n v="1329.7694971608048"/>
  </r>
  <r>
    <x v="28"/>
    <m/>
    <n v="1340.3431773525958"/>
    <n v="1342.8614799263396"/>
    <n v="1337.7481141437697"/>
  </r>
  <r>
    <x v="29"/>
    <m/>
    <n v="1347.3966065467712"/>
    <n v="1350.037269442364"/>
    <n v="1345.7746028286324"/>
  </r>
  <r>
    <x v="30"/>
    <m/>
    <n v="1354.4500357409465"/>
    <n v="1356.9815818772258"/>
    <n v="1353.8492504456042"/>
  </r>
  <r>
    <x v="31"/>
    <m/>
    <n v="1361.5034649351217"/>
    <n v="1364.1573713932503"/>
    <n v="1361.9723459482777"/>
  </r>
  <r>
    <x v="32"/>
    <m/>
    <n v="1368.556894129297"/>
    <n v="1371.3331609092747"/>
    <n v="1370.1441800239675"/>
  </r>
  <r>
    <x v="33"/>
    <m/>
    <n v="1375.6103233234724"/>
    <n v="1378.2774733441365"/>
    <n v="1378.3650451041112"/>
  </r>
  <r>
    <x v="34"/>
    <m/>
    <n v="1382.6637525176475"/>
    <n v="1385.453262860161"/>
    <n v="1386.6352353747359"/>
  </r>
  <r>
    <x v="35"/>
    <m/>
    <n v="1389.7171817118228"/>
    <n v="1392.3975752950246"/>
    <n v="1394.95504678698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n v="2644539"/>
    <m/>
    <m/>
    <m/>
  </r>
  <r>
    <x v="1"/>
    <n v="2359800"/>
    <m/>
    <m/>
    <m/>
  </r>
  <r>
    <x v="2"/>
    <n v="2925918"/>
    <m/>
    <m/>
    <m/>
  </r>
  <r>
    <x v="3"/>
    <n v="3024973"/>
    <m/>
    <m/>
    <m/>
  </r>
  <r>
    <x v="4"/>
    <n v="3177100"/>
    <m/>
    <m/>
    <m/>
  </r>
  <r>
    <x v="5"/>
    <n v="3419595"/>
    <m/>
    <m/>
    <m/>
  </r>
  <r>
    <x v="6"/>
    <n v="3649702"/>
    <m/>
    <m/>
    <m/>
  </r>
  <r>
    <x v="7"/>
    <n v="3650668"/>
    <m/>
    <m/>
    <m/>
  </r>
  <r>
    <x v="8"/>
    <n v="3191526"/>
    <m/>
    <m/>
    <m/>
  </r>
  <r>
    <x v="9"/>
    <n v="3249428"/>
    <m/>
    <m/>
    <m/>
  </r>
  <r>
    <x v="10"/>
    <n v="2971484"/>
    <m/>
    <m/>
    <m/>
  </r>
  <r>
    <x v="11"/>
    <n v="3074209"/>
    <m/>
    <m/>
    <m/>
  </r>
  <r>
    <x v="12"/>
    <n v="2785466"/>
    <m/>
    <m/>
    <m/>
  </r>
  <r>
    <x v="13"/>
    <n v="2515361"/>
    <m/>
    <m/>
    <m/>
  </r>
  <r>
    <x v="14"/>
    <n v="3105958"/>
    <m/>
    <m/>
    <m/>
  </r>
  <r>
    <x v="15"/>
    <n v="3139059"/>
    <m/>
    <m/>
    <m/>
  </r>
  <r>
    <x v="16"/>
    <n v="3380355"/>
    <m/>
    <m/>
    <m/>
  </r>
  <r>
    <x v="17"/>
    <n v="3612886"/>
    <m/>
    <m/>
    <m/>
  </r>
  <r>
    <x v="18"/>
    <n v="3765824"/>
    <m/>
    <m/>
    <m/>
  </r>
  <r>
    <x v="19"/>
    <n v="3771842"/>
    <m/>
    <m/>
    <m/>
  </r>
  <r>
    <x v="20"/>
    <n v="3356365"/>
    <m/>
    <m/>
    <m/>
  </r>
  <r>
    <x v="21"/>
    <n v="3490100"/>
    <m/>
    <m/>
    <m/>
  </r>
  <r>
    <x v="22"/>
    <n v="3163659"/>
    <m/>
    <m/>
    <m/>
  </r>
  <r>
    <x v="23"/>
    <n v="3167124"/>
    <m/>
    <m/>
    <m/>
  </r>
  <r>
    <x v="24"/>
    <n v="2883810"/>
    <m/>
    <m/>
    <m/>
  </r>
  <r>
    <x v="25"/>
    <n v="2610667"/>
    <m/>
    <m/>
    <m/>
  </r>
  <r>
    <x v="26"/>
    <n v="3129205"/>
    <m/>
    <m/>
    <m/>
  </r>
  <r>
    <x v="27"/>
    <n v="3200527"/>
    <m/>
    <m/>
    <m/>
  </r>
  <r>
    <x v="28"/>
    <n v="3547804"/>
    <m/>
    <m/>
    <m/>
  </r>
  <r>
    <x v="29"/>
    <n v="3766323"/>
    <m/>
    <m/>
    <m/>
  </r>
  <r>
    <x v="30"/>
    <n v="3935589"/>
    <m/>
    <m/>
    <m/>
  </r>
  <r>
    <x v="31"/>
    <n v="3917884"/>
    <m/>
    <m/>
    <m/>
  </r>
  <r>
    <x v="32"/>
    <n v="3564970"/>
    <m/>
    <m/>
    <m/>
  </r>
  <r>
    <x v="33"/>
    <n v="3602455"/>
    <m/>
    <m/>
    <m/>
  </r>
  <r>
    <x v="34"/>
    <n v="3326859"/>
    <m/>
    <m/>
    <m/>
  </r>
  <r>
    <x v="35"/>
    <n v="3441693"/>
    <m/>
    <m/>
    <m/>
  </r>
  <r>
    <x v="36"/>
    <n v="3211600"/>
    <m/>
    <m/>
    <m/>
  </r>
  <r>
    <x v="37"/>
    <n v="2998119"/>
    <m/>
    <m/>
    <m/>
  </r>
  <r>
    <x v="38"/>
    <n v="3472440"/>
    <m/>
    <m/>
    <m/>
  </r>
  <r>
    <x v="39"/>
    <n v="3563007"/>
    <m/>
    <m/>
    <m/>
  </r>
  <r>
    <x v="40"/>
    <n v="3820570"/>
    <m/>
    <m/>
    <m/>
  </r>
  <r>
    <x v="41"/>
    <n v="4107195"/>
    <m/>
    <m/>
    <m/>
  </r>
  <r>
    <x v="42"/>
    <n v="4284443"/>
    <m/>
    <m/>
    <m/>
  </r>
  <r>
    <x v="43"/>
    <n v="4356216"/>
    <m/>
    <m/>
    <m/>
  </r>
  <r>
    <x v="44"/>
    <n v="3819379"/>
    <m/>
    <m/>
    <m/>
  </r>
  <r>
    <x v="45"/>
    <n v="3844987"/>
    <m/>
    <m/>
    <m/>
  </r>
  <r>
    <x v="46"/>
    <n v="3478890"/>
    <m/>
    <m/>
    <m/>
  </r>
  <r>
    <x v="47"/>
    <n v="3443039"/>
    <m/>
    <m/>
    <m/>
  </r>
  <r>
    <x v="48"/>
    <n v="3204637"/>
    <m/>
    <m/>
    <m/>
  </r>
  <r>
    <x v="49"/>
    <n v="2966477"/>
    <m/>
    <m/>
    <m/>
  </r>
  <r>
    <x v="50"/>
    <n v="3593364"/>
    <m/>
    <m/>
    <m/>
  </r>
  <r>
    <x v="51"/>
    <n v="3604104"/>
    <m/>
    <m/>
    <m/>
  </r>
  <r>
    <x v="52"/>
    <n v="3933016"/>
    <m/>
    <m/>
    <m/>
  </r>
  <r>
    <x v="53"/>
    <n v="4146797"/>
    <m/>
    <m/>
    <m/>
  </r>
  <r>
    <x v="54"/>
    <n v="4176486"/>
    <m/>
    <m/>
    <m/>
  </r>
  <r>
    <x v="55"/>
    <n v="4347059"/>
    <m/>
    <m/>
    <m/>
  </r>
  <r>
    <x v="56"/>
    <n v="3781168"/>
    <n v="3781168"/>
    <n v="3781168"/>
    <n v="3781168"/>
  </r>
  <r>
    <x v="57"/>
    <m/>
    <n v="3858196.3569040108"/>
    <n v="3916532.9357199669"/>
    <n v="3809679.4874077314"/>
  </r>
  <r>
    <x v="58"/>
    <m/>
    <n v="3562679.8147925721"/>
    <n v="3933516.8064953461"/>
    <n v="3838405.9625954824"/>
  </r>
  <r>
    <x v="59"/>
    <m/>
    <n v="3633798.4729250954"/>
    <n v="3949952.8104715236"/>
    <n v="3867349.0466553024"/>
  </r>
  <r>
    <x v="60"/>
    <m/>
    <n v="3366457.3612811649"/>
    <n v="3966936.6812469028"/>
    <n v="3896510.3729029102"/>
  </r>
  <r>
    <x v="61"/>
    <m/>
    <n v="3110902.6240295651"/>
    <n v="3983920.5520222858"/>
    <n v="3925891.5869698641"/>
  </r>
  <r>
    <x v="62"/>
    <m/>
    <n v="3614670.2108763144"/>
    <n v="3999260.8224000484"/>
    <n v="3955494.3468964291"/>
  </r>
  <r>
    <x v="63"/>
    <m/>
    <n v="3666432.117738775"/>
    <n v="4016244.6931754276"/>
    <n v="3985320.3232251429"/>
  </r>
  <r>
    <x v="64"/>
    <m/>
    <n v="3960805.0319508724"/>
    <n v="4032680.697151605"/>
    <n v="4015371.1990950881"/>
  </r>
  <r>
    <x v="65"/>
    <m/>
    <n v="4182885.9611527501"/>
    <n v="4049664.5679269843"/>
    <n v="4045648.6703368756"/>
  </r>
  <r>
    <x v="66"/>
    <m/>
    <n v="4367447.1020644996"/>
    <n v="4066100.571903158"/>
    <n v="4076154.4455683422"/>
  </r>
  <r>
    <x v="67"/>
    <m/>
    <n v="4363455.1675175149"/>
    <n v="4083084.4426785409"/>
    <n v="4106890.2462909734"/>
  </r>
  <r>
    <x v="68"/>
    <m/>
    <n v="3954015.4254007861"/>
    <n v="4100068.3134539202"/>
    <n v="4137857.8069870491"/>
  </r>
  <r>
    <x v="69"/>
    <m/>
    <n v="4031043.7823047969"/>
    <n v="4116504.3174300976"/>
    <n v="4169058.8752175253"/>
  </r>
  <r>
    <x v="70"/>
    <m/>
    <n v="3735527.2401933582"/>
    <n v="4133488.1882054769"/>
    <n v="4200495.2117206519"/>
  </r>
  <r>
    <x v="71"/>
    <m/>
    <n v="3806645.8983258815"/>
    <n v="4149924.1921816543"/>
    <n v="4232168.5905113351"/>
  </r>
  <r>
    <x v="72"/>
    <m/>
    <n v="3539304.7866819515"/>
    <n v="4166908.0629570335"/>
    <n v="4264080.7989812465"/>
  </r>
  <r>
    <x v="73"/>
    <m/>
    <n v="3283750.0494303512"/>
    <n v="4183891.9337324165"/>
    <n v="4296233.6379996939"/>
  </r>
  <r>
    <x v="74"/>
    <m/>
    <n v="3787517.6362771005"/>
    <n v="4199232.2041101791"/>
    <n v="4328628.9220152413"/>
  </r>
  <r>
    <x v="75"/>
    <m/>
    <n v="3839279.5431395615"/>
    <n v="4216216.0748855583"/>
    <n v="4361268.4791581081"/>
  </r>
  <r>
    <x v="76"/>
    <m/>
    <n v="4133652.4573516585"/>
    <n v="4232652.0788617358"/>
    <n v="4394154.1513433298"/>
  </r>
  <r>
    <x v="77"/>
    <m/>
    <n v="4355733.3865535362"/>
    <n v="4249635.949637115"/>
    <n v="4427287.7943747044"/>
  </r>
  <r>
    <x v="78"/>
    <m/>
    <n v="4540294.5274652867"/>
    <n v="4266071.9536132887"/>
    <n v="4460671.2780495156"/>
  </r>
  <r>
    <x v="79"/>
    <m/>
    <n v="4536302.592918301"/>
    <n v="4283055.8243886717"/>
    <n v="4494306.4862640509"/>
  </r>
  <r>
    <x v="80"/>
    <m/>
    <n v="4126862.8508015722"/>
    <n v="4300039.6951640509"/>
    <n v="4528195.31711991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F88466-8829-4D54-BC15-C9E202DCD9AE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5:E42" firstHeaderRow="0" firstDataRow="1" firstDataCol="1"/>
  <pivotFields count="5">
    <pivotField axis="axisRow" numFmtId="17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Total Traffic(TB)" fld="1" baseField="0" baseItem="0"/>
    <dataField name="  FORECAST.ETS" fld="2" baseField="0" baseItem="0"/>
    <dataField name="  FORECAST.Linear" fld="3" baseField="0" baseItem="0"/>
    <dataField name=" Manual FORECAST " fld="4" baseField="0" baseItem="0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A337-969F-4C8D-8EC4-88CF41EC3BF3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4:E86" firstHeaderRow="0" firstDataRow="1" firstDataCol="1"/>
  <pivotFields count="5">
    <pivotField axis="axisRow" numFmtId="164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Forecast-Linear" fld="3" baseField="0" baseItem="0"/>
    <dataField name=" Forecast-Manual" fld="4" baseField="0" baseItem="0"/>
    <dataField name="Sum of Forecast-ETS" fld="2" baseField="0" baseItem="0"/>
    <dataField name="Sum of Passengers" fld="1" baseField="0" baseItem="0"/>
  </dataFields>
  <chartFormats count="4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3C897F-F142-4A59-8B08-9B9928A47DA7}" name="Table1" displayName="Table1" ref="A1:E38" totalsRowShown="0">
  <autoFilter ref="A1:E38" xr:uid="{E33C897F-F142-4A59-8B08-9B9928A47DA7}"/>
  <tableColumns count="5">
    <tableColumn id="1" xr3:uid="{F3ED780F-78B0-4B0B-9872-9B168825C250}" name="Month" dataDxfId="3"/>
    <tableColumn id="2" xr3:uid="{00EC19BF-229A-4B67-9052-B334137ECC12}" name="Total Traffic(TB)"/>
    <tableColumn id="3" xr3:uid="{EB1C5C65-43DB-40D6-864D-98A4F854B1C8}" name="Forecast(Total Traffic(TB))" dataDxfId="2">
      <calculatedColumnFormula>_xlfn.FORECAST.ETS(A2,$B$2:$B$22,$A$2:$A$22,1,1)</calculatedColumnFormula>
    </tableColumn>
    <tableColumn id="4" xr3:uid="{691B3CB4-2CAF-4B99-AA9E-C59687E3078E}" name="Lower Confidence Bound(Total Traffic(TB))" dataDxfId="1">
      <calculatedColumnFormula>C2-_xlfn.FORECAST.ETS.CONFINT(A2,$B$2:$B$22,$A$2:$A$22,0.95,1,1)</calculatedColumnFormula>
    </tableColumn>
    <tableColumn id="5" xr3:uid="{4F1F33DE-A162-4326-8EAD-6775AB4AA680}" name="Upper Confidence Bound(Total Traffic(TB))" dataDxfId="0">
      <calculatedColumnFormula>C2+_xlfn.FORECAST.ETS.CONFINT(A2,$B$2:$B$22,$A$2:$A$22,0.95,1,1)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8AED-82E9-46A4-97FB-2ACB21C46D1A}">
  <sheetPr>
    <tabColor theme="1"/>
  </sheetPr>
  <dimension ref="A1:A4"/>
  <sheetViews>
    <sheetView workbookViewId="0">
      <selection activeCell="A4" sqref="A4"/>
    </sheetView>
  </sheetViews>
  <sheetFormatPr defaultRowHeight="14.4" x14ac:dyDescent="0.3"/>
  <cols>
    <col min="1" max="1" width="45.77734375" bestFit="1" customWidth="1"/>
  </cols>
  <sheetData>
    <row r="1" spans="1:1" ht="31.2" x14ac:dyDescent="0.6">
      <c r="A1" s="22" t="s">
        <v>10</v>
      </c>
    </row>
    <row r="2" spans="1:1" ht="31.2" x14ac:dyDescent="0.3">
      <c r="A2" s="23" t="s">
        <v>11</v>
      </c>
    </row>
    <row r="3" spans="1:1" ht="31.2" x14ac:dyDescent="0.3">
      <c r="A3" s="23" t="s">
        <v>12</v>
      </c>
    </row>
    <row r="4" spans="1:1" ht="31.2" x14ac:dyDescent="0.3">
      <c r="A4" s="23" t="s">
        <v>13</v>
      </c>
    </row>
  </sheetData>
  <hyperlinks>
    <hyperlink ref="A2" location="'Traffic Data'!A1" display="Traffic Data" xr:uid="{A90B0089-BBDB-486C-A3AA-E3D70FEFD2F2}"/>
    <hyperlink ref="A3" location="'5G Traffic Share%'!A1" display="5G Traffic Share% data" xr:uid="{BBB8198A-742B-40C6-B73D-1AFA0D11D5AF}"/>
    <hyperlink ref="A4" location="'Airport Passengers Data'!A1" display="Airport Passengers Data" xr:uid="{B61C1FF1-0D5B-4B3C-B8CA-6E8DBFA58B8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747D-3FEA-4278-8D91-7D42C4BF1655}">
  <dimension ref="A1:E38"/>
  <sheetViews>
    <sheetView tabSelected="1" workbookViewId="0">
      <selection activeCell="B29" sqref="B29"/>
    </sheetView>
  </sheetViews>
  <sheetFormatPr defaultRowHeight="14.4" x14ac:dyDescent="0.3"/>
  <cols>
    <col min="2" max="2" width="16.33203125" customWidth="1"/>
    <col min="3" max="3" width="24.6640625" customWidth="1"/>
    <col min="4" max="4" width="38.77734375" customWidth="1"/>
    <col min="5" max="5" width="38.88671875" customWidth="1"/>
  </cols>
  <sheetData>
    <row r="1" spans="1:5" x14ac:dyDescent="0.3">
      <c r="A1" t="s">
        <v>5</v>
      </c>
      <c r="B1" t="s">
        <v>6</v>
      </c>
      <c r="C1" t="s">
        <v>29</v>
      </c>
      <c r="D1" t="s">
        <v>30</v>
      </c>
      <c r="E1" t="s">
        <v>31</v>
      </c>
    </row>
    <row r="2" spans="1:5" x14ac:dyDescent="0.3">
      <c r="A2" s="30">
        <v>43101</v>
      </c>
      <c r="B2" s="5">
        <v>1138.833675136437</v>
      </c>
    </row>
    <row r="3" spans="1:5" x14ac:dyDescent="0.3">
      <c r="A3" s="30">
        <v>43132</v>
      </c>
      <c r="B3" s="5">
        <v>1156.9603049824129</v>
      </c>
    </row>
    <row r="4" spans="1:5" x14ac:dyDescent="0.3">
      <c r="A4" s="30">
        <v>43160</v>
      </c>
      <c r="B4" s="5">
        <v>1163.8203978915944</v>
      </c>
    </row>
    <row r="5" spans="1:5" x14ac:dyDescent="0.3">
      <c r="A5" s="30">
        <v>43191</v>
      </c>
      <c r="B5" s="5">
        <v>1167.8243713564877</v>
      </c>
    </row>
    <row r="6" spans="1:5" x14ac:dyDescent="0.3">
      <c r="A6" s="30">
        <v>43221</v>
      </c>
      <c r="B6" s="5">
        <v>1195.2997460118384</v>
      </c>
    </row>
    <row r="7" spans="1:5" x14ac:dyDescent="0.3">
      <c r="A7" s="30">
        <v>43252</v>
      </c>
      <c r="B7" s="5">
        <v>1175.3625248667734</v>
      </c>
    </row>
    <row r="8" spans="1:5" x14ac:dyDescent="0.3">
      <c r="A8" s="30">
        <v>43282</v>
      </c>
      <c r="B8" s="5">
        <v>1174.299960908271</v>
      </c>
    </row>
    <row r="9" spans="1:5" x14ac:dyDescent="0.3">
      <c r="A9" s="30">
        <v>43313</v>
      </c>
      <c r="B9" s="5">
        <v>1194.3388070947144</v>
      </c>
    </row>
    <row r="10" spans="1:5" x14ac:dyDescent="0.3">
      <c r="A10" s="30">
        <v>43344</v>
      </c>
      <c r="B10" s="5">
        <v>1189.4989122244135</v>
      </c>
    </row>
    <row r="11" spans="1:5" x14ac:dyDescent="0.3">
      <c r="A11" s="30">
        <v>43374</v>
      </c>
      <c r="B11" s="5">
        <v>1181.7002923150112</v>
      </c>
    </row>
    <row r="12" spans="1:5" x14ac:dyDescent="0.3">
      <c r="A12" s="30">
        <v>43405</v>
      </c>
      <c r="B12" s="5">
        <v>1209.3988542105644</v>
      </c>
    </row>
    <row r="13" spans="1:5" x14ac:dyDescent="0.3">
      <c r="A13" s="30">
        <v>43435</v>
      </c>
      <c r="B13" s="5">
        <v>1227.4376799276347</v>
      </c>
    </row>
    <row r="14" spans="1:5" x14ac:dyDescent="0.3">
      <c r="A14" s="30">
        <v>43466</v>
      </c>
      <c r="B14" s="5">
        <v>1252.5690827794504</v>
      </c>
    </row>
    <row r="15" spans="1:5" x14ac:dyDescent="0.3">
      <c r="A15" s="30">
        <v>43497</v>
      </c>
      <c r="B15" s="5">
        <v>1251.5135264941589</v>
      </c>
    </row>
    <row r="16" spans="1:5" x14ac:dyDescent="0.3">
      <c r="A16" s="30">
        <v>43525</v>
      </c>
      <c r="B16" s="5">
        <v>1255.5135264941589</v>
      </c>
    </row>
    <row r="17" spans="1:5" x14ac:dyDescent="0.3">
      <c r="A17" s="30">
        <v>43556</v>
      </c>
      <c r="B17" s="5">
        <v>1257.3224263892473</v>
      </c>
    </row>
    <row r="18" spans="1:5" x14ac:dyDescent="0.3">
      <c r="A18" s="30">
        <v>43586</v>
      </c>
      <c r="B18" s="5">
        <v>1263.2358157849808</v>
      </c>
    </row>
    <row r="19" spans="1:5" x14ac:dyDescent="0.3">
      <c r="A19" s="30">
        <v>43617</v>
      </c>
      <c r="B19" s="5">
        <v>1266.2358157849808</v>
      </c>
    </row>
    <row r="20" spans="1:5" x14ac:dyDescent="0.3">
      <c r="A20" s="30">
        <v>43647</v>
      </c>
      <c r="B20" s="5">
        <v>1269.2358157849808</v>
      </c>
    </row>
    <row r="21" spans="1:5" x14ac:dyDescent="0.3">
      <c r="A21" s="30">
        <v>43678</v>
      </c>
      <c r="B21" s="5">
        <v>1272.2358157849808</v>
      </c>
    </row>
    <row r="22" spans="1:5" x14ac:dyDescent="0.3">
      <c r="A22" s="30">
        <v>43709</v>
      </c>
      <c r="B22" s="5">
        <v>1275.2358157849808</v>
      </c>
      <c r="C22" s="5">
        <v>1275.2358157849808</v>
      </c>
      <c r="D22" s="5">
        <v>1275.2358157849808</v>
      </c>
      <c r="E22" s="5">
        <v>1275.2358157849808</v>
      </c>
    </row>
    <row r="23" spans="1:5" x14ac:dyDescent="0.3">
      <c r="A23" s="30">
        <v>43739</v>
      </c>
      <c r="C23" s="5">
        <f t="shared" ref="C23:C38" si="0">_xlfn.FORECAST.ETS(A23,$B$2:$B$22,$A$2:$A$22,1,1)</f>
        <v>1290.9691729933691</v>
      </c>
      <c r="D23" s="5">
        <f t="shared" ref="D23:D38" si="1">C23-_xlfn.FORECAST.ETS.CONFINT(A23,$B$2:$B$22,$A$2:$A$22,0.95,1,1)</f>
        <v>1266.6074007433913</v>
      </c>
      <c r="E23" s="5">
        <f t="shared" ref="E23:E38" si="2">C23+_xlfn.FORECAST.ETS.CONFINT(A23,$B$2:$B$22,$A$2:$A$22,0.95,1,1)</f>
        <v>1315.3309452433468</v>
      </c>
    </row>
    <row r="24" spans="1:5" x14ac:dyDescent="0.3">
      <c r="A24" s="30">
        <v>43770</v>
      </c>
      <c r="C24" s="5">
        <f t="shared" si="0"/>
        <v>1298.0226021875442</v>
      </c>
      <c r="D24" s="5">
        <f t="shared" si="1"/>
        <v>1272.9051424169622</v>
      </c>
      <c r="E24" s="5">
        <f t="shared" si="2"/>
        <v>1323.1400619581261</v>
      </c>
    </row>
    <row r="25" spans="1:5" x14ac:dyDescent="0.3">
      <c r="A25" s="30">
        <v>43800</v>
      </c>
      <c r="C25" s="5">
        <f t="shared" si="0"/>
        <v>1305.0760313817195</v>
      </c>
      <c r="D25" s="5">
        <f t="shared" si="1"/>
        <v>1279.2191918231958</v>
      </c>
      <c r="E25" s="5">
        <f t="shared" si="2"/>
        <v>1330.9328709402432</v>
      </c>
    </row>
    <row r="26" spans="1:5" x14ac:dyDescent="0.3">
      <c r="A26" s="30">
        <v>43831</v>
      </c>
      <c r="C26" s="5">
        <f t="shared" si="0"/>
        <v>1312.1294605758949</v>
      </c>
      <c r="D26" s="5">
        <f t="shared" si="1"/>
        <v>1285.548165760988</v>
      </c>
      <c r="E26" s="5">
        <f t="shared" si="2"/>
        <v>1338.7107553908018</v>
      </c>
    </row>
    <row r="27" spans="1:5" x14ac:dyDescent="0.3">
      <c r="A27" s="30">
        <v>43862</v>
      </c>
      <c r="C27" s="5">
        <f t="shared" si="0"/>
        <v>1319.18288977007</v>
      </c>
      <c r="D27" s="5">
        <f t="shared" si="1"/>
        <v>1291.8908539617257</v>
      </c>
      <c r="E27" s="5">
        <f t="shared" si="2"/>
        <v>1346.4749255784143</v>
      </c>
    </row>
    <row r="28" spans="1:5" x14ac:dyDescent="0.3">
      <c r="A28" s="30">
        <v>43891</v>
      </c>
      <c r="C28" s="5">
        <f t="shared" si="0"/>
        <v>1326.2363189642454</v>
      </c>
      <c r="D28" s="5">
        <f t="shared" si="1"/>
        <v>1298.2461904806528</v>
      </c>
      <c r="E28" s="5">
        <f t="shared" si="2"/>
        <v>1354.2264474478379</v>
      </c>
    </row>
    <row r="29" spans="1:5" x14ac:dyDescent="0.3">
      <c r="A29" s="30">
        <v>43922</v>
      </c>
      <c r="C29" s="5">
        <f t="shared" si="0"/>
        <v>1333.2897481584207</v>
      </c>
      <c r="D29" s="5">
        <f t="shared" si="1"/>
        <v>1304.6132308852043</v>
      </c>
      <c r="E29" s="5">
        <f t="shared" si="2"/>
        <v>1361.9662654316371</v>
      </c>
    </row>
    <row r="30" spans="1:5" x14ac:dyDescent="0.3">
      <c r="A30" s="30">
        <v>43952</v>
      </c>
      <c r="C30" s="5">
        <f t="shared" si="0"/>
        <v>1340.3431773525958</v>
      </c>
      <c r="D30" s="5">
        <f t="shared" si="1"/>
        <v>1310.9911338677712</v>
      </c>
      <c r="E30" s="5">
        <f t="shared" si="2"/>
        <v>1369.6952208374205</v>
      </c>
    </row>
    <row r="31" spans="1:5" x14ac:dyDescent="0.3">
      <c r="A31" s="30">
        <v>43983</v>
      </c>
      <c r="C31" s="5">
        <f t="shared" si="0"/>
        <v>1347.3966065467712</v>
      </c>
      <c r="D31" s="5">
        <f t="shared" si="1"/>
        <v>1317.3791462784243</v>
      </c>
      <c r="E31" s="5">
        <f t="shared" si="2"/>
        <v>1377.4140668151181</v>
      </c>
    </row>
    <row r="32" spans="1:5" x14ac:dyDescent="0.3">
      <c r="A32" s="30">
        <v>44013</v>
      </c>
      <c r="C32" s="5">
        <f t="shared" si="0"/>
        <v>1354.4500357409465</v>
      </c>
      <c r="D32" s="5">
        <f t="shared" si="1"/>
        <v>1323.7765908318202</v>
      </c>
      <c r="E32" s="5">
        <f t="shared" si="2"/>
        <v>1385.1234806500729</v>
      </c>
    </row>
    <row r="33" spans="1:5" x14ac:dyDescent="0.3">
      <c r="A33" s="30">
        <v>44044</v>
      </c>
      <c r="C33" s="5">
        <f t="shared" si="0"/>
        <v>1361.5034649351217</v>
      </c>
      <c r="D33" s="5">
        <f t="shared" si="1"/>
        <v>1330.182855927294</v>
      </c>
      <c r="E33" s="5">
        <f t="shared" si="2"/>
        <v>1392.8240739429493</v>
      </c>
    </row>
    <row r="34" spans="1:5" x14ac:dyDescent="0.3">
      <c r="A34" s="30">
        <v>44075</v>
      </c>
      <c r="C34" s="5">
        <f t="shared" si="0"/>
        <v>1368.556894129297</v>
      </c>
      <c r="D34" s="5">
        <f t="shared" si="1"/>
        <v>1336.5973871550384</v>
      </c>
      <c r="E34" s="5">
        <f t="shared" si="2"/>
        <v>1400.5164011035556</v>
      </c>
    </row>
    <row r="35" spans="1:5" x14ac:dyDescent="0.3">
      <c r="A35" s="30">
        <v>44105</v>
      </c>
      <c r="C35" s="5">
        <f t="shared" si="0"/>
        <v>1375.6103233234724</v>
      </c>
      <c r="D35" s="5">
        <f t="shared" si="1"/>
        <v>1343.0196801596053</v>
      </c>
      <c r="E35" s="5">
        <f t="shared" si="2"/>
        <v>1408.2009664873394</v>
      </c>
    </row>
    <row r="36" spans="1:5" x14ac:dyDescent="0.3">
      <c r="A36" s="30">
        <v>44136</v>
      </c>
      <c r="C36" s="5">
        <f t="shared" si="0"/>
        <v>1382.6637525176475</v>
      </c>
      <c r="D36" s="5">
        <f t="shared" si="1"/>
        <v>1349.4492746050923</v>
      </c>
      <c r="E36" s="5">
        <f t="shared" si="2"/>
        <v>1415.8782304302026</v>
      </c>
    </row>
    <row r="37" spans="1:5" x14ac:dyDescent="0.3">
      <c r="A37" s="30">
        <v>44166</v>
      </c>
      <c r="C37" s="5">
        <f t="shared" si="0"/>
        <v>1389.7171817118228</v>
      </c>
      <c r="D37" s="5">
        <f t="shared" si="1"/>
        <v>1355.8857490413482</v>
      </c>
      <c r="E37" s="5">
        <f t="shared" si="2"/>
        <v>1423.5486143822975</v>
      </c>
    </row>
    <row r="38" spans="1:5" x14ac:dyDescent="0.3">
      <c r="A38" s="30">
        <v>44196</v>
      </c>
      <c r="C38" s="5">
        <f t="shared" si="0"/>
        <v>1396.5430809319926</v>
      </c>
      <c r="D38" s="5">
        <f t="shared" si="1"/>
        <v>1362.1207098681693</v>
      </c>
      <c r="E38" s="5">
        <f t="shared" si="2"/>
        <v>1430.9654519958158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C0E7-FF02-4E37-8198-5FAE8379B257}">
  <sheetPr>
    <tabColor rgb="FF0070C0"/>
  </sheetPr>
  <dimension ref="A1:I42"/>
  <sheetViews>
    <sheetView zoomScale="90" zoomScaleNormal="90" workbookViewId="0">
      <selection activeCell="I1" sqref="I1"/>
    </sheetView>
  </sheetViews>
  <sheetFormatPr defaultRowHeight="14.4" x14ac:dyDescent="0.3"/>
  <cols>
    <col min="1" max="1" width="13.44140625" bestFit="1" customWidth="1"/>
    <col min="2" max="2" width="21.44140625" bestFit="1" customWidth="1"/>
    <col min="3" max="3" width="21" bestFit="1" customWidth="1"/>
    <col min="4" max="4" width="23.33203125" bestFit="1" customWidth="1"/>
    <col min="5" max="5" width="24.5546875" bestFit="1" customWidth="1"/>
  </cols>
  <sheetData>
    <row r="1" spans="1:9" ht="91.8" x14ac:dyDescent="1.65">
      <c r="B1" s="13" t="s">
        <v>1</v>
      </c>
      <c r="I1" s="31" t="s">
        <v>14</v>
      </c>
    </row>
    <row r="5" spans="1:9" x14ac:dyDescent="0.3">
      <c r="A5" s="24" t="s">
        <v>15</v>
      </c>
      <c r="B5" t="s">
        <v>17</v>
      </c>
      <c r="C5" t="s">
        <v>24</v>
      </c>
      <c r="D5" t="s">
        <v>25</v>
      </c>
      <c r="E5" t="s">
        <v>26</v>
      </c>
    </row>
    <row r="6" spans="1:9" x14ac:dyDescent="0.3">
      <c r="A6" s="11">
        <v>43101</v>
      </c>
      <c r="B6">
        <v>1138.833675136437</v>
      </c>
    </row>
    <row r="7" spans="1:9" x14ac:dyDescent="0.3">
      <c r="A7" s="11">
        <v>43132</v>
      </c>
      <c r="B7">
        <v>1156.9603049824129</v>
      </c>
    </row>
    <row r="8" spans="1:9" x14ac:dyDescent="0.3">
      <c r="A8" s="11">
        <v>43160</v>
      </c>
      <c r="B8">
        <v>1163.8203978915944</v>
      </c>
    </row>
    <row r="9" spans="1:9" x14ac:dyDescent="0.3">
      <c r="A9" s="11">
        <v>43191</v>
      </c>
      <c r="B9">
        <v>1167.8243713564877</v>
      </c>
    </row>
    <row r="10" spans="1:9" x14ac:dyDescent="0.3">
      <c r="A10" s="11">
        <v>43221</v>
      </c>
      <c r="B10">
        <v>1195.2997460118384</v>
      </c>
    </row>
    <row r="11" spans="1:9" x14ac:dyDescent="0.3">
      <c r="A11" s="11">
        <v>43252</v>
      </c>
      <c r="B11">
        <v>1175.3625248667734</v>
      </c>
    </row>
    <row r="12" spans="1:9" x14ac:dyDescent="0.3">
      <c r="A12" s="11">
        <v>43282</v>
      </c>
      <c r="B12">
        <v>1174.299960908271</v>
      </c>
    </row>
    <row r="13" spans="1:9" x14ac:dyDescent="0.3">
      <c r="A13" s="11">
        <v>43313</v>
      </c>
      <c r="B13">
        <v>1194.3388070947144</v>
      </c>
    </row>
    <row r="14" spans="1:9" x14ac:dyDescent="0.3">
      <c r="A14" s="11">
        <v>43344</v>
      </c>
      <c r="B14">
        <v>1189.4989122244135</v>
      </c>
    </row>
    <row r="15" spans="1:9" x14ac:dyDescent="0.3">
      <c r="A15" s="11">
        <v>43374</v>
      </c>
      <c r="B15">
        <v>1181.7002923150112</v>
      </c>
    </row>
    <row r="16" spans="1:9" x14ac:dyDescent="0.3">
      <c r="A16" s="11">
        <v>43405</v>
      </c>
      <c r="B16">
        <v>1209.3988542105644</v>
      </c>
    </row>
    <row r="17" spans="1:5" x14ac:dyDescent="0.3">
      <c r="A17" s="11">
        <v>43435</v>
      </c>
      <c r="B17">
        <v>1227.4376799276347</v>
      </c>
    </row>
    <row r="18" spans="1:5" x14ac:dyDescent="0.3">
      <c r="A18" s="11">
        <v>43466</v>
      </c>
      <c r="B18">
        <v>1252.5690827794504</v>
      </c>
    </row>
    <row r="19" spans="1:5" x14ac:dyDescent="0.3">
      <c r="A19" s="11">
        <v>43497</v>
      </c>
      <c r="B19">
        <v>1251.5135264941589</v>
      </c>
    </row>
    <row r="20" spans="1:5" x14ac:dyDescent="0.3">
      <c r="A20" s="11">
        <v>43525</v>
      </c>
      <c r="B20">
        <v>1255.5135264941589</v>
      </c>
    </row>
    <row r="21" spans="1:5" x14ac:dyDescent="0.3">
      <c r="A21" s="11">
        <v>43556</v>
      </c>
      <c r="B21">
        <v>1257.3224263892473</v>
      </c>
    </row>
    <row r="22" spans="1:5" x14ac:dyDescent="0.3">
      <c r="A22" s="11">
        <v>43586</v>
      </c>
      <c r="B22">
        <v>1263.2358157849808</v>
      </c>
    </row>
    <row r="23" spans="1:5" x14ac:dyDescent="0.3">
      <c r="A23" s="11">
        <v>43617</v>
      </c>
      <c r="B23">
        <v>1266.2358157849808</v>
      </c>
    </row>
    <row r="24" spans="1:5" x14ac:dyDescent="0.3">
      <c r="A24" s="11">
        <v>43647</v>
      </c>
      <c r="B24">
        <v>1269.2358157849808</v>
      </c>
    </row>
    <row r="25" spans="1:5" x14ac:dyDescent="0.3">
      <c r="A25" s="11">
        <v>43678</v>
      </c>
      <c r="B25">
        <v>1272.2358157849808</v>
      </c>
    </row>
    <row r="26" spans="1:5" x14ac:dyDescent="0.3">
      <c r="A26" s="11">
        <v>43709</v>
      </c>
      <c r="B26">
        <v>1275.2358157849808</v>
      </c>
      <c r="C26">
        <v>1275.2358157849808</v>
      </c>
      <c r="D26">
        <v>1275.2358157849808</v>
      </c>
      <c r="E26">
        <v>1275.2358157849808</v>
      </c>
    </row>
    <row r="27" spans="1:5" x14ac:dyDescent="0.3">
      <c r="A27" s="11">
        <v>43739</v>
      </c>
      <c r="C27">
        <v>1290.9691729933691</v>
      </c>
      <c r="D27">
        <v>1293.5568616388155</v>
      </c>
      <c r="E27">
        <v>1282.8872306796907</v>
      </c>
    </row>
    <row r="28" spans="1:5" x14ac:dyDescent="0.3">
      <c r="A28" s="11">
        <v>43770</v>
      </c>
      <c r="C28">
        <v>1298.0226021875442</v>
      </c>
      <c r="D28">
        <v>1300.7326511548399</v>
      </c>
      <c r="E28">
        <v>1290.5845540637688</v>
      </c>
    </row>
    <row r="29" spans="1:5" x14ac:dyDescent="0.3">
      <c r="A29" s="11">
        <v>43800</v>
      </c>
      <c r="C29">
        <v>1305.0760313817195</v>
      </c>
      <c r="D29">
        <v>1307.6769635897035</v>
      </c>
      <c r="E29">
        <v>1298.3280613881514</v>
      </c>
    </row>
    <row r="30" spans="1:5" x14ac:dyDescent="0.3">
      <c r="A30" s="11">
        <v>43831</v>
      </c>
      <c r="C30">
        <v>1312.1294605758949</v>
      </c>
      <c r="D30">
        <v>1314.852753105728</v>
      </c>
      <c r="E30">
        <v>1306.1180297564802</v>
      </c>
    </row>
    <row r="31" spans="1:5" x14ac:dyDescent="0.3">
      <c r="A31" s="11">
        <v>43862</v>
      </c>
      <c r="C31">
        <v>1319.18288977007</v>
      </c>
      <c r="D31">
        <v>1322.0285426217524</v>
      </c>
      <c r="E31">
        <v>1313.954737935019</v>
      </c>
    </row>
    <row r="32" spans="1:5" x14ac:dyDescent="0.3">
      <c r="A32" s="11">
        <v>43891</v>
      </c>
      <c r="C32">
        <v>1326.2363189642454</v>
      </c>
      <c r="D32">
        <v>1328.7413779754515</v>
      </c>
      <c r="E32">
        <v>1321.8384663626291</v>
      </c>
    </row>
    <row r="33" spans="1:5" x14ac:dyDescent="0.3">
      <c r="A33" s="11">
        <v>43922</v>
      </c>
      <c r="C33">
        <v>1333.2897481584207</v>
      </c>
      <c r="D33">
        <v>1335.917167491476</v>
      </c>
      <c r="E33">
        <v>1329.7694971608048</v>
      </c>
    </row>
    <row r="34" spans="1:5" x14ac:dyDescent="0.3">
      <c r="A34" s="11">
        <v>43952</v>
      </c>
      <c r="C34">
        <v>1340.3431773525958</v>
      </c>
      <c r="D34">
        <v>1342.8614799263396</v>
      </c>
      <c r="E34">
        <v>1337.7481141437697</v>
      </c>
    </row>
    <row r="35" spans="1:5" x14ac:dyDescent="0.3">
      <c r="A35" s="11">
        <v>43983</v>
      </c>
      <c r="C35">
        <v>1347.3966065467712</v>
      </c>
      <c r="D35">
        <v>1350.037269442364</v>
      </c>
      <c r="E35">
        <v>1345.7746028286324</v>
      </c>
    </row>
    <row r="36" spans="1:5" x14ac:dyDescent="0.3">
      <c r="A36" s="11">
        <v>44013</v>
      </c>
      <c r="C36">
        <v>1354.4500357409465</v>
      </c>
      <c r="D36">
        <v>1356.9815818772258</v>
      </c>
      <c r="E36">
        <v>1353.8492504456042</v>
      </c>
    </row>
    <row r="37" spans="1:5" x14ac:dyDescent="0.3">
      <c r="A37" s="11">
        <v>44044</v>
      </c>
      <c r="C37">
        <v>1361.5034649351217</v>
      </c>
      <c r="D37">
        <v>1364.1573713932503</v>
      </c>
      <c r="E37">
        <v>1361.9723459482777</v>
      </c>
    </row>
    <row r="38" spans="1:5" x14ac:dyDescent="0.3">
      <c r="A38" s="11">
        <v>44075</v>
      </c>
      <c r="C38">
        <v>1368.556894129297</v>
      </c>
      <c r="D38">
        <v>1371.3331609092747</v>
      </c>
      <c r="E38">
        <v>1370.1441800239675</v>
      </c>
    </row>
    <row r="39" spans="1:5" x14ac:dyDescent="0.3">
      <c r="A39" s="11">
        <v>44105</v>
      </c>
      <c r="C39">
        <v>1375.6103233234724</v>
      </c>
      <c r="D39">
        <v>1378.2774733441365</v>
      </c>
      <c r="E39">
        <v>1378.3650451041112</v>
      </c>
    </row>
    <row r="40" spans="1:5" x14ac:dyDescent="0.3">
      <c r="A40" s="11">
        <v>44136</v>
      </c>
      <c r="C40">
        <v>1382.6637525176475</v>
      </c>
      <c r="D40">
        <v>1385.453262860161</v>
      </c>
      <c r="E40">
        <v>1386.6352353747359</v>
      </c>
    </row>
    <row r="41" spans="1:5" x14ac:dyDescent="0.3">
      <c r="A41" s="11">
        <v>44166</v>
      </c>
      <c r="C41">
        <v>1389.7171817118228</v>
      </c>
      <c r="D41">
        <v>1392.3975752950246</v>
      </c>
      <c r="E41">
        <v>1394.9550467869842</v>
      </c>
    </row>
    <row r="42" spans="1:5" x14ac:dyDescent="0.3">
      <c r="A42" s="11" t="s">
        <v>16</v>
      </c>
      <c r="B42">
        <v>25537.873168008075</v>
      </c>
      <c r="C42">
        <v>21380.383476073919</v>
      </c>
      <c r="D42">
        <v>21420.241308410525</v>
      </c>
      <c r="E42">
        <v>21348.160213787607</v>
      </c>
    </row>
  </sheetData>
  <hyperlinks>
    <hyperlink ref="I1" location="'Data Inputs'!A1" display="←" xr:uid="{EC20B0D6-914C-4E5F-9FFF-E5658AC8865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77C9-9D50-4C39-AD7D-396B39579F9E}">
  <sheetPr>
    <tabColor theme="8" tint="0.59999389629810485"/>
  </sheetPr>
  <dimension ref="A1:I54"/>
  <sheetViews>
    <sheetView workbookViewId="0">
      <pane ySplit="5" topLeftCell="A12" activePane="bottomLeft" state="frozen"/>
      <selection activeCell="C85" sqref="C85"/>
      <selection pane="bottomLeft" activeCell="I1" sqref="I1"/>
    </sheetView>
  </sheetViews>
  <sheetFormatPr defaultRowHeight="14.4" x14ac:dyDescent="0.3"/>
  <cols>
    <col min="1" max="1" width="11.21875" bestFit="1" customWidth="1"/>
    <col min="2" max="2" width="14.109375" bestFit="1" customWidth="1"/>
    <col min="3" max="3" width="18.88671875" bestFit="1" customWidth="1"/>
    <col min="4" max="4" width="21" bestFit="1" customWidth="1"/>
    <col min="5" max="5" width="22.109375" bestFit="1" customWidth="1"/>
    <col min="9" max="9" width="16.109375" bestFit="1" customWidth="1"/>
  </cols>
  <sheetData>
    <row r="1" spans="1:9" ht="91.8" x14ac:dyDescent="1.65">
      <c r="B1" s="13" t="s">
        <v>1</v>
      </c>
      <c r="I1" s="31" t="s">
        <v>14</v>
      </c>
    </row>
    <row r="3" spans="1:9" x14ac:dyDescent="0.3">
      <c r="A3" t="s">
        <v>9</v>
      </c>
      <c r="B3" s="28">
        <f>B4/21</f>
        <v>5.7035019008415495E-3</v>
      </c>
    </row>
    <row r="4" spans="1:9" x14ac:dyDescent="0.3">
      <c r="A4" t="s">
        <v>8</v>
      </c>
      <c r="B4" s="27">
        <f>(B26-B6)/B6</f>
        <v>0.11977353991767255</v>
      </c>
    </row>
    <row r="5" spans="1:9" ht="16.8" x14ac:dyDescent="0.4">
      <c r="A5" s="19" t="s">
        <v>5</v>
      </c>
      <c r="B5" s="19" t="s">
        <v>6</v>
      </c>
      <c r="C5" s="20" t="s">
        <v>18</v>
      </c>
      <c r="D5" s="20" t="s">
        <v>22</v>
      </c>
      <c r="E5" s="20" t="s">
        <v>23</v>
      </c>
    </row>
    <row r="6" spans="1:9" x14ac:dyDescent="0.3">
      <c r="A6" s="26">
        <v>43101</v>
      </c>
      <c r="B6" s="6">
        <v>1138.833675136437</v>
      </c>
      <c r="C6" s="6"/>
      <c r="D6" s="9"/>
      <c r="E6" s="5"/>
      <c r="F6" s="5"/>
    </row>
    <row r="7" spans="1:9" x14ac:dyDescent="0.3">
      <c r="A7" s="10">
        <v>43132</v>
      </c>
      <c r="B7" s="6">
        <v>1156.9603049824129</v>
      </c>
      <c r="C7" s="6"/>
      <c r="D7" s="9"/>
      <c r="E7" s="5"/>
      <c r="F7" s="5"/>
    </row>
    <row r="8" spans="1:9" x14ac:dyDescent="0.3">
      <c r="A8" s="10">
        <v>43160</v>
      </c>
      <c r="B8" s="6">
        <v>1163.8203978915944</v>
      </c>
      <c r="C8" s="6"/>
      <c r="D8" s="9"/>
      <c r="E8" s="5"/>
      <c r="F8" s="5"/>
    </row>
    <row r="9" spans="1:9" x14ac:dyDescent="0.3">
      <c r="A9" s="10">
        <v>43191</v>
      </c>
      <c r="B9" s="6">
        <v>1167.8243713564877</v>
      </c>
      <c r="C9" s="6"/>
      <c r="D9" s="9"/>
      <c r="E9" s="5"/>
      <c r="F9" s="5"/>
    </row>
    <row r="10" spans="1:9" x14ac:dyDescent="0.3">
      <c r="A10" s="10">
        <v>43221</v>
      </c>
      <c r="B10" s="6">
        <v>1195.2997460118384</v>
      </c>
      <c r="C10" s="6"/>
      <c r="D10" s="9"/>
      <c r="E10" s="5"/>
      <c r="F10" s="5"/>
    </row>
    <row r="11" spans="1:9" x14ac:dyDescent="0.3">
      <c r="A11" s="10">
        <v>43252</v>
      </c>
      <c r="B11" s="6">
        <v>1175.3625248667734</v>
      </c>
      <c r="C11" s="6"/>
      <c r="D11" s="9"/>
      <c r="E11" s="5"/>
      <c r="F11" s="5"/>
    </row>
    <row r="12" spans="1:9" x14ac:dyDescent="0.3">
      <c r="A12" s="10">
        <v>43282</v>
      </c>
      <c r="B12" s="6">
        <v>1174.299960908271</v>
      </c>
      <c r="C12" s="6"/>
      <c r="D12" s="9"/>
      <c r="E12" s="5"/>
      <c r="F12" s="5"/>
    </row>
    <row r="13" spans="1:9" x14ac:dyDescent="0.3">
      <c r="A13" s="10">
        <v>43313</v>
      </c>
      <c r="B13" s="6">
        <v>1194.3388070947144</v>
      </c>
      <c r="C13" s="6"/>
      <c r="D13" s="9"/>
      <c r="E13" s="5"/>
      <c r="F13" s="5"/>
    </row>
    <row r="14" spans="1:9" x14ac:dyDescent="0.3">
      <c r="A14" s="10">
        <v>43344</v>
      </c>
      <c r="B14" s="6">
        <v>1189.4989122244135</v>
      </c>
      <c r="C14" s="6"/>
      <c r="D14" s="9"/>
      <c r="E14" s="5"/>
      <c r="F14" s="5"/>
    </row>
    <row r="15" spans="1:9" x14ac:dyDescent="0.3">
      <c r="A15" s="10">
        <v>43374</v>
      </c>
      <c r="B15" s="6">
        <v>1181.7002923150112</v>
      </c>
      <c r="C15" s="6"/>
      <c r="D15" s="9"/>
      <c r="E15" s="5"/>
      <c r="F15" s="5"/>
    </row>
    <row r="16" spans="1:9" x14ac:dyDescent="0.3">
      <c r="A16" s="10">
        <v>43405</v>
      </c>
      <c r="B16" s="6">
        <v>1209.3988542105644</v>
      </c>
      <c r="C16" s="6"/>
      <c r="D16" s="9"/>
      <c r="E16" s="5"/>
      <c r="F16" s="5"/>
    </row>
    <row r="17" spans="1:6" x14ac:dyDescent="0.3">
      <c r="A17" s="10">
        <v>43435</v>
      </c>
      <c r="B17" s="6">
        <v>1227.4376799276347</v>
      </c>
      <c r="C17" s="6"/>
      <c r="D17" s="9"/>
      <c r="E17" s="5"/>
      <c r="F17" s="5"/>
    </row>
    <row r="18" spans="1:6" x14ac:dyDescent="0.3">
      <c r="A18" s="10">
        <v>43466</v>
      </c>
      <c r="B18" s="6">
        <v>1252.5690827794504</v>
      </c>
      <c r="C18" s="9"/>
      <c r="D18" s="9"/>
      <c r="F18" s="5"/>
    </row>
    <row r="19" spans="1:6" x14ac:dyDescent="0.3">
      <c r="A19" s="10">
        <v>43497</v>
      </c>
      <c r="B19" s="6">
        <v>1251.5135264941589</v>
      </c>
      <c r="C19" s="9"/>
      <c r="D19" s="9"/>
      <c r="F19" s="5"/>
    </row>
    <row r="20" spans="1:6" x14ac:dyDescent="0.3">
      <c r="A20" s="10">
        <v>43525</v>
      </c>
      <c r="B20" s="12">
        <v>1255.5135264941589</v>
      </c>
      <c r="C20" s="9"/>
      <c r="D20" s="9"/>
      <c r="F20" s="5"/>
    </row>
    <row r="21" spans="1:6" x14ac:dyDescent="0.3">
      <c r="A21" s="10">
        <v>43556</v>
      </c>
      <c r="B21" s="6">
        <v>1257.3224263892473</v>
      </c>
      <c r="C21" s="9"/>
      <c r="D21" s="9"/>
      <c r="F21" s="5"/>
    </row>
    <row r="22" spans="1:6" x14ac:dyDescent="0.3">
      <c r="A22" s="10">
        <v>43586</v>
      </c>
      <c r="B22" s="6">
        <v>1263.2358157849808</v>
      </c>
      <c r="C22" s="9"/>
      <c r="D22" s="9"/>
      <c r="F22" s="5"/>
    </row>
    <row r="23" spans="1:6" x14ac:dyDescent="0.3">
      <c r="A23" s="10">
        <v>43617</v>
      </c>
      <c r="B23" s="6">
        <v>1266.2358157849808</v>
      </c>
      <c r="C23" s="9"/>
      <c r="D23" s="9"/>
      <c r="F23" s="5"/>
    </row>
    <row r="24" spans="1:6" x14ac:dyDescent="0.3">
      <c r="A24" s="10">
        <v>43647</v>
      </c>
      <c r="B24" s="12">
        <v>1269.2358157849808</v>
      </c>
      <c r="C24" s="9"/>
      <c r="D24" s="9"/>
      <c r="F24" s="5"/>
    </row>
    <row r="25" spans="1:6" x14ac:dyDescent="0.3">
      <c r="A25" s="10">
        <v>43678</v>
      </c>
      <c r="B25" s="6">
        <v>1272.2358157849808</v>
      </c>
      <c r="C25" s="9"/>
      <c r="D25" s="9"/>
      <c r="F25" s="5"/>
    </row>
    <row r="26" spans="1:6" x14ac:dyDescent="0.3">
      <c r="A26" s="26">
        <v>43709</v>
      </c>
      <c r="B26" s="6">
        <v>1275.2358157849808</v>
      </c>
      <c r="C26" s="6">
        <v>1275.2358157849808</v>
      </c>
      <c r="D26" s="6">
        <v>1275.2358157849808</v>
      </c>
      <c r="E26" s="6">
        <v>1275.2358157849808</v>
      </c>
      <c r="F26" s="5"/>
    </row>
    <row r="27" spans="1:6" x14ac:dyDescent="0.3">
      <c r="A27" s="10">
        <v>43739</v>
      </c>
      <c r="B27" s="6"/>
      <c r="C27" s="6">
        <f>_xlfn.FORECAST.ETS(A27,$B$6:$B$26,$A$6:$A$26,1,1)</f>
        <v>1290.9691729933691</v>
      </c>
      <c r="D27" s="7">
        <f>_xlfn.FORECAST.LINEAR(A27,$B$6:$B$26,$A$6:$A$26)</f>
        <v>1293.5568616388155</v>
      </c>
      <c r="E27" s="7">
        <f>E26*$B$3+E26</f>
        <v>1282.5091256843316</v>
      </c>
      <c r="F27" s="5"/>
    </row>
    <row r="28" spans="1:6" x14ac:dyDescent="0.3">
      <c r="A28" s="10">
        <v>43770</v>
      </c>
      <c r="B28" s="6"/>
      <c r="C28" s="6">
        <f t="shared" ref="C28:C41" si="0">_xlfn.FORECAST.ETS(A28,$B$6:$B$26,$A$6:$A$26,1,1)</f>
        <v>1298.0226021875442</v>
      </c>
      <c r="D28" s="7">
        <f t="shared" ref="D28:D41" si="1">_xlfn.FORECAST.LINEAR(A28,$B$6:$B$26,$A$6:$A$26)</f>
        <v>1300.7326511548399</v>
      </c>
      <c r="E28" s="7">
        <f t="shared" ref="E28:E41" si="2">E27*$B$3+E27</f>
        <v>1289.8239189205187</v>
      </c>
      <c r="F28" s="5"/>
    </row>
    <row r="29" spans="1:6" x14ac:dyDescent="0.3">
      <c r="A29" s="10">
        <v>43800</v>
      </c>
      <c r="B29" s="6"/>
      <c r="C29" s="6">
        <f t="shared" si="0"/>
        <v>1305.0760313817195</v>
      </c>
      <c r="D29" s="7">
        <f t="shared" si="1"/>
        <v>1307.6769635897035</v>
      </c>
      <c r="E29" s="7">
        <f t="shared" si="2"/>
        <v>1297.1804320938329</v>
      </c>
      <c r="F29" s="5"/>
    </row>
    <row r="30" spans="1:6" x14ac:dyDescent="0.3">
      <c r="A30" s="10">
        <v>43831</v>
      </c>
      <c r="B30" s="6"/>
      <c r="C30" s="6">
        <f t="shared" si="0"/>
        <v>1312.1294605758949</v>
      </c>
      <c r="D30" s="7">
        <f t="shared" si="1"/>
        <v>1314.852753105728</v>
      </c>
      <c r="E30" s="7">
        <f t="shared" si="2"/>
        <v>1304.5789031540146</v>
      </c>
      <c r="F30" s="5"/>
    </row>
    <row r="31" spans="1:6" x14ac:dyDescent="0.3">
      <c r="A31" s="10">
        <v>43862</v>
      </c>
      <c r="B31" s="6"/>
      <c r="C31" s="6">
        <f t="shared" si="0"/>
        <v>1319.18288977007</v>
      </c>
      <c r="D31" s="7">
        <f t="shared" si="1"/>
        <v>1322.0285426217524</v>
      </c>
      <c r="E31" s="7">
        <f t="shared" si="2"/>
        <v>1312.0195714079514</v>
      </c>
      <c r="F31" s="5"/>
    </row>
    <row r="32" spans="1:6" x14ac:dyDescent="0.3">
      <c r="A32" s="10">
        <v>43891</v>
      </c>
      <c r="B32" s="9"/>
      <c r="C32" s="6">
        <f t="shared" si="0"/>
        <v>1326.2363189642454</v>
      </c>
      <c r="D32" s="7">
        <f t="shared" si="1"/>
        <v>1328.7413779754515</v>
      </c>
      <c r="E32" s="7">
        <f t="shared" si="2"/>
        <v>1319.502677527418</v>
      </c>
      <c r="F32" s="5"/>
    </row>
    <row r="33" spans="1:6" x14ac:dyDescent="0.3">
      <c r="A33" s="10">
        <v>43922</v>
      </c>
      <c r="B33" s="9"/>
      <c r="C33" s="6">
        <f t="shared" si="0"/>
        <v>1333.2897481584207</v>
      </c>
      <c r="D33" s="7">
        <f t="shared" si="1"/>
        <v>1335.917167491476</v>
      </c>
      <c r="E33" s="7">
        <f t="shared" si="2"/>
        <v>1327.0284635568612</v>
      </c>
      <c r="F33" s="5"/>
    </row>
    <row r="34" spans="1:6" x14ac:dyDescent="0.3">
      <c r="A34" s="10">
        <v>43952</v>
      </c>
      <c r="B34" s="9"/>
      <c r="C34" s="6">
        <f t="shared" si="0"/>
        <v>1340.3431773525958</v>
      </c>
      <c r="D34" s="7">
        <f t="shared" si="1"/>
        <v>1342.8614799263396</v>
      </c>
      <c r="E34" s="7">
        <f t="shared" si="2"/>
        <v>1334.5971729212285</v>
      </c>
      <c r="F34" s="5"/>
    </row>
    <row r="35" spans="1:6" x14ac:dyDescent="0.3">
      <c r="A35" s="10">
        <v>43983</v>
      </c>
      <c r="B35" s="9"/>
      <c r="C35" s="6">
        <f t="shared" si="0"/>
        <v>1347.3966065467712</v>
      </c>
      <c r="D35" s="7">
        <f t="shared" si="1"/>
        <v>1350.037269442364</v>
      </c>
      <c r="E35" s="7">
        <f t="shared" si="2"/>
        <v>1342.2090504338425</v>
      </c>
      <c r="F35" s="5"/>
    </row>
    <row r="36" spans="1:6" x14ac:dyDescent="0.3">
      <c r="A36" s="10">
        <v>44013</v>
      </c>
      <c r="B36" s="9"/>
      <c r="C36" s="6">
        <f t="shared" si="0"/>
        <v>1354.4500357409465</v>
      </c>
      <c r="D36" s="7">
        <f t="shared" si="1"/>
        <v>1356.9815818772258</v>
      </c>
      <c r="E36" s="7">
        <f t="shared" si="2"/>
        <v>1349.8643423043186</v>
      </c>
      <c r="F36" s="5"/>
    </row>
    <row r="37" spans="1:6" x14ac:dyDescent="0.3">
      <c r="A37" s="10">
        <v>44044</v>
      </c>
      <c r="B37" s="9"/>
      <c r="C37" s="6">
        <f t="shared" si="0"/>
        <v>1361.5034649351217</v>
      </c>
      <c r="D37" s="7">
        <f t="shared" si="1"/>
        <v>1364.1573713932503</v>
      </c>
      <c r="E37" s="7">
        <f t="shared" si="2"/>
        <v>1357.5632961465294</v>
      </c>
      <c r="F37" s="5"/>
    </row>
    <row r="38" spans="1:6" x14ac:dyDescent="0.3">
      <c r="A38" s="10">
        <v>44075</v>
      </c>
      <c r="B38" s="9"/>
      <c r="C38" s="6">
        <f t="shared" si="0"/>
        <v>1368.556894129297</v>
      </c>
      <c r="D38" s="7">
        <f t="shared" si="1"/>
        <v>1371.3331609092747</v>
      </c>
      <c r="E38" s="7">
        <f t="shared" si="2"/>
        <v>1365.3061609866138</v>
      </c>
      <c r="F38" s="5"/>
    </row>
    <row r="39" spans="1:6" x14ac:dyDescent="0.3">
      <c r="A39" s="10">
        <v>44105</v>
      </c>
      <c r="B39" s="9"/>
      <c r="C39" s="6">
        <f t="shared" si="0"/>
        <v>1375.6103233234724</v>
      </c>
      <c r="D39" s="7">
        <f t="shared" si="1"/>
        <v>1378.2774733441365</v>
      </c>
      <c r="E39" s="7">
        <f t="shared" si="2"/>
        <v>1373.0931872710316</v>
      </c>
      <c r="F39" s="5"/>
    </row>
    <row r="40" spans="1:6" x14ac:dyDescent="0.3">
      <c r="A40" s="10">
        <v>44136</v>
      </c>
      <c r="B40" s="9"/>
      <c r="C40" s="6">
        <f t="shared" si="0"/>
        <v>1382.6637525176475</v>
      </c>
      <c r="D40" s="7">
        <f t="shared" si="1"/>
        <v>1385.453262860161</v>
      </c>
      <c r="E40" s="7">
        <f t="shared" si="2"/>
        <v>1380.9246268746645</v>
      </c>
      <c r="F40" s="5"/>
    </row>
    <row r="41" spans="1:6" x14ac:dyDescent="0.3">
      <c r="A41" s="10">
        <v>44166</v>
      </c>
      <c r="B41" s="9"/>
      <c r="C41" s="6">
        <f t="shared" si="0"/>
        <v>1389.7171817118228</v>
      </c>
      <c r="D41" s="7">
        <f t="shared" si="1"/>
        <v>1392.3975752950246</v>
      </c>
      <c r="E41" s="7">
        <f t="shared" si="2"/>
        <v>1388.800733108963</v>
      </c>
    </row>
    <row r="42" spans="1:6" x14ac:dyDescent="0.3">
      <c r="A42" s="10"/>
      <c r="B42" s="9"/>
      <c r="C42" s="6"/>
      <c r="D42" s="7"/>
    </row>
    <row r="43" spans="1:6" x14ac:dyDescent="0.3">
      <c r="A43" s="10"/>
      <c r="B43" s="9"/>
      <c r="C43" s="6"/>
      <c r="D43" s="7"/>
    </row>
    <row r="44" spans="1:6" x14ac:dyDescent="0.3">
      <c r="A44" s="10"/>
      <c r="B44" s="9"/>
      <c r="C44" s="6"/>
      <c r="D44" s="7"/>
    </row>
    <row r="45" spans="1:6" x14ac:dyDescent="0.3">
      <c r="A45" s="10"/>
      <c r="B45" s="9"/>
      <c r="C45" s="6"/>
      <c r="D45" s="7"/>
    </row>
    <row r="46" spans="1:6" x14ac:dyDescent="0.3">
      <c r="A46" s="10"/>
      <c r="B46" s="9"/>
      <c r="C46" s="6"/>
      <c r="D46" s="7"/>
    </row>
    <row r="47" spans="1:6" x14ac:dyDescent="0.3">
      <c r="A47" s="10"/>
      <c r="B47" s="9"/>
      <c r="C47" s="6"/>
      <c r="D47" s="7"/>
    </row>
    <row r="48" spans="1:6" x14ac:dyDescent="0.3">
      <c r="A48" s="10"/>
      <c r="B48" s="9"/>
      <c r="C48" s="6"/>
      <c r="D48" s="7"/>
    </row>
    <row r="49" spans="1:4" x14ac:dyDescent="0.3">
      <c r="A49" s="10"/>
      <c r="B49" s="9"/>
      <c r="C49" s="6"/>
      <c r="D49" s="7"/>
    </row>
    <row r="50" spans="1:4" x14ac:dyDescent="0.3">
      <c r="A50" s="10"/>
      <c r="B50" s="9"/>
      <c r="C50" s="6"/>
      <c r="D50" s="7"/>
    </row>
    <row r="51" spans="1:4" x14ac:dyDescent="0.3">
      <c r="A51" s="10"/>
      <c r="B51" s="9"/>
      <c r="C51" s="6"/>
      <c r="D51" s="7"/>
    </row>
    <row r="52" spans="1:4" x14ac:dyDescent="0.3">
      <c r="A52" s="10"/>
      <c r="B52" s="9"/>
      <c r="C52" s="6"/>
      <c r="D52" s="7"/>
    </row>
    <row r="53" spans="1:4" x14ac:dyDescent="0.3">
      <c r="A53" s="11"/>
    </row>
    <row r="54" spans="1:4" x14ac:dyDescent="0.3">
      <c r="A54" s="11"/>
    </row>
  </sheetData>
  <hyperlinks>
    <hyperlink ref="I1" location="'Data Inputs'!A1" display="←" xr:uid="{CD77185A-37F3-4A84-933F-92F91CE8D1C7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42C3-6E66-4302-A2D3-98F4767D7A91}">
  <sheetPr>
    <tabColor rgb="FFFFC000"/>
  </sheetPr>
  <dimension ref="A1:M29"/>
  <sheetViews>
    <sheetView workbookViewId="0">
      <pane ySplit="5" topLeftCell="A6" activePane="bottomLeft" state="frozen"/>
      <selection activeCell="C85" sqref="C85"/>
      <selection pane="bottomLeft" activeCell="M1" sqref="M1"/>
    </sheetView>
  </sheetViews>
  <sheetFormatPr defaultRowHeight="14.4" x14ac:dyDescent="0.3"/>
  <cols>
    <col min="1" max="1" width="7.21875" bestFit="1" customWidth="1"/>
    <col min="2" max="2" width="15.77734375" bestFit="1" customWidth="1"/>
    <col min="3" max="3" width="13.44140625" bestFit="1" customWidth="1"/>
    <col min="4" max="4" width="15.5546875" bestFit="1" customWidth="1"/>
    <col min="5" max="5" width="16.5546875" bestFit="1" customWidth="1"/>
    <col min="13" max="13" width="16.109375" bestFit="1" customWidth="1"/>
  </cols>
  <sheetData>
    <row r="1" spans="1:13" ht="91.8" x14ac:dyDescent="1.65">
      <c r="B1" s="13" t="s">
        <v>1</v>
      </c>
      <c r="M1" s="31" t="s">
        <v>14</v>
      </c>
    </row>
    <row r="3" spans="1:13" x14ac:dyDescent="0.3">
      <c r="A3" t="s">
        <v>9</v>
      </c>
    </row>
    <row r="4" spans="1:13" x14ac:dyDescent="0.3">
      <c r="A4" t="s">
        <v>8</v>
      </c>
    </row>
    <row r="5" spans="1:13" x14ac:dyDescent="0.3">
      <c r="A5" s="17" t="s">
        <v>5</v>
      </c>
      <c r="B5" s="18" t="s">
        <v>4</v>
      </c>
      <c r="C5" s="8"/>
      <c r="D5" s="8"/>
      <c r="E5" s="8"/>
    </row>
    <row r="6" spans="1:13" x14ac:dyDescent="0.3">
      <c r="A6" s="14">
        <v>43101</v>
      </c>
      <c r="B6" s="15">
        <v>8.9000000000000017E-3</v>
      </c>
      <c r="C6" s="8"/>
    </row>
    <row r="7" spans="1:13" x14ac:dyDescent="0.3">
      <c r="A7" s="14">
        <v>43132</v>
      </c>
      <c r="B7" s="15">
        <v>2.23E-2</v>
      </c>
      <c r="C7" s="8"/>
    </row>
    <row r="8" spans="1:13" x14ac:dyDescent="0.3">
      <c r="A8" s="14">
        <v>43160</v>
      </c>
      <c r="B8" s="15">
        <v>3.4799999999999998E-2</v>
      </c>
      <c r="C8" s="8"/>
    </row>
    <row r="9" spans="1:13" x14ac:dyDescent="0.3">
      <c r="A9" s="14">
        <v>43191</v>
      </c>
      <c r="B9" s="15">
        <v>4.3799999999999999E-2</v>
      </c>
      <c r="C9" s="8"/>
    </row>
    <row r="10" spans="1:13" x14ac:dyDescent="0.3">
      <c r="A10" s="14">
        <v>43221</v>
      </c>
      <c r="B10" s="15">
        <v>6.2600000000000003E-2</v>
      </c>
      <c r="C10" s="8"/>
    </row>
    <row r="11" spans="1:13" x14ac:dyDescent="0.3">
      <c r="A11" s="14">
        <v>43252</v>
      </c>
      <c r="B11" s="15">
        <v>7.4200000000000002E-2</v>
      </c>
      <c r="C11" s="8"/>
    </row>
    <row r="12" spans="1:13" x14ac:dyDescent="0.3">
      <c r="A12" s="14">
        <v>43282</v>
      </c>
      <c r="B12" s="15">
        <v>8.5400000000000004E-2</v>
      </c>
      <c r="C12" s="8"/>
    </row>
    <row r="13" spans="1:13" x14ac:dyDescent="0.3">
      <c r="A13" s="14">
        <v>43313</v>
      </c>
      <c r="B13" s="15">
        <v>9.9065669148635238E-2</v>
      </c>
      <c r="C13" s="8"/>
    </row>
    <row r="14" spans="1:13" x14ac:dyDescent="0.3">
      <c r="A14" s="14">
        <v>43344</v>
      </c>
      <c r="B14" s="15">
        <v>0.11214064021660752</v>
      </c>
      <c r="C14" s="8"/>
    </row>
    <row r="15" spans="1:13" x14ac:dyDescent="0.3">
      <c r="A15" s="14">
        <v>43374</v>
      </c>
      <c r="B15" s="15">
        <v>0.12395029150381254</v>
      </c>
      <c r="C15" s="8"/>
    </row>
    <row r="16" spans="1:13" x14ac:dyDescent="0.3">
      <c r="A16" s="14">
        <v>43405</v>
      </c>
      <c r="B16" s="15">
        <v>0.13702526257178482</v>
      </c>
      <c r="C16" s="8"/>
    </row>
    <row r="17" spans="1:3" x14ac:dyDescent="0.3">
      <c r="A17" s="14">
        <v>43435</v>
      </c>
      <c r="B17" s="15">
        <v>0.14967846037950372</v>
      </c>
      <c r="C17" s="8"/>
    </row>
    <row r="18" spans="1:3" x14ac:dyDescent="0.3">
      <c r="A18" s="14">
        <v>43466</v>
      </c>
      <c r="B18" s="16"/>
      <c r="C18" s="8"/>
    </row>
    <row r="19" spans="1:3" x14ac:dyDescent="0.3">
      <c r="A19" s="14">
        <v>43497</v>
      </c>
      <c r="B19" s="16"/>
      <c r="C19" s="8"/>
    </row>
    <row r="20" spans="1:3" x14ac:dyDescent="0.3">
      <c r="A20" s="14">
        <v>43525</v>
      </c>
      <c r="B20" s="16"/>
    </row>
    <row r="21" spans="1:3" x14ac:dyDescent="0.3">
      <c r="A21" s="14">
        <v>43556</v>
      </c>
      <c r="B21" s="16"/>
    </row>
    <row r="22" spans="1:3" x14ac:dyDescent="0.3">
      <c r="A22" s="14">
        <v>43586</v>
      </c>
      <c r="B22" s="16"/>
    </row>
    <row r="23" spans="1:3" x14ac:dyDescent="0.3">
      <c r="A23" s="14">
        <v>43617</v>
      </c>
      <c r="B23" s="16"/>
    </row>
    <row r="24" spans="1:3" x14ac:dyDescent="0.3">
      <c r="A24" s="14">
        <v>43647</v>
      </c>
      <c r="B24" s="16"/>
    </row>
    <row r="25" spans="1:3" x14ac:dyDescent="0.3">
      <c r="A25" s="14">
        <v>43678</v>
      </c>
      <c r="B25" s="16"/>
    </row>
    <row r="26" spans="1:3" x14ac:dyDescent="0.3">
      <c r="A26" s="14">
        <v>43709</v>
      </c>
      <c r="B26" s="16"/>
    </row>
    <row r="27" spans="1:3" x14ac:dyDescent="0.3">
      <c r="A27" s="14">
        <v>43739</v>
      </c>
      <c r="B27" s="16"/>
    </row>
    <row r="28" spans="1:3" x14ac:dyDescent="0.3">
      <c r="A28" s="14">
        <v>43770</v>
      </c>
      <c r="B28" s="16"/>
    </row>
    <row r="29" spans="1:3" x14ac:dyDescent="0.3">
      <c r="A29" s="14">
        <v>43800</v>
      </c>
      <c r="B29" s="16"/>
    </row>
  </sheetData>
  <hyperlinks>
    <hyperlink ref="M1" location="'Data Inputs'!A1" display="←" xr:uid="{33DC0BB7-8CF8-41B8-813D-B504EE5566E6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8458-0D3A-420F-B6B9-4707B506D219}">
  <sheetPr>
    <tabColor rgb="FF7030A0"/>
  </sheetPr>
  <dimension ref="A4:E86"/>
  <sheetViews>
    <sheetView zoomScale="85" zoomScaleNormal="85" workbookViewId="0">
      <selection activeCell="C85" sqref="C85"/>
    </sheetView>
  </sheetViews>
  <sheetFormatPr defaultRowHeight="14.4" x14ac:dyDescent="0.3"/>
  <cols>
    <col min="1" max="1" width="13.44140625" bestFit="1" customWidth="1"/>
    <col min="2" max="2" width="15.109375" bestFit="1" customWidth="1"/>
    <col min="3" max="3" width="16.44140625" bestFit="1" customWidth="1"/>
    <col min="4" max="4" width="19.21875" bestFit="1" customWidth="1"/>
    <col min="5" max="5" width="17.44140625" bestFit="1" customWidth="1"/>
  </cols>
  <sheetData>
    <row r="4" spans="1:5" x14ac:dyDescent="0.3">
      <c r="A4" s="24" t="s">
        <v>15</v>
      </c>
      <c r="B4" t="s">
        <v>19</v>
      </c>
      <c r="C4" t="s">
        <v>20</v>
      </c>
      <c r="D4" t="s">
        <v>28</v>
      </c>
      <c r="E4" t="s">
        <v>27</v>
      </c>
    </row>
    <row r="5" spans="1:5" x14ac:dyDescent="0.3">
      <c r="A5" s="25">
        <v>39814</v>
      </c>
      <c r="E5">
        <v>2644539</v>
      </c>
    </row>
    <row r="6" spans="1:5" x14ac:dyDescent="0.3">
      <c r="A6" s="25">
        <v>39845</v>
      </c>
      <c r="E6">
        <v>2359800</v>
      </c>
    </row>
    <row r="7" spans="1:5" x14ac:dyDescent="0.3">
      <c r="A7" s="25">
        <v>39873</v>
      </c>
      <c r="E7">
        <v>2925918</v>
      </c>
    </row>
    <row r="8" spans="1:5" x14ac:dyDescent="0.3">
      <c r="A8" s="25">
        <v>39904</v>
      </c>
      <c r="E8">
        <v>3024973</v>
      </c>
    </row>
    <row r="9" spans="1:5" x14ac:dyDescent="0.3">
      <c r="A9" s="25">
        <v>39934</v>
      </c>
      <c r="E9">
        <v>3177100</v>
      </c>
    </row>
    <row r="10" spans="1:5" x14ac:dyDescent="0.3">
      <c r="A10" s="25">
        <v>39965</v>
      </c>
      <c r="E10">
        <v>3419595</v>
      </c>
    </row>
    <row r="11" spans="1:5" x14ac:dyDescent="0.3">
      <c r="A11" s="25">
        <v>39995</v>
      </c>
      <c r="E11">
        <v>3649702</v>
      </c>
    </row>
    <row r="12" spans="1:5" x14ac:dyDescent="0.3">
      <c r="A12" s="25">
        <v>40026</v>
      </c>
      <c r="E12">
        <v>3650668</v>
      </c>
    </row>
    <row r="13" spans="1:5" x14ac:dyDescent="0.3">
      <c r="A13" s="25">
        <v>40057</v>
      </c>
      <c r="E13">
        <v>3191526</v>
      </c>
    </row>
    <row r="14" spans="1:5" x14ac:dyDescent="0.3">
      <c r="A14" s="25">
        <v>40087</v>
      </c>
      <c r="E14">
        <v>3249428</v>
      </c>
    </row>
    <row r="15" spans="1:5" x14ac:dyDescent="0.3">
      <c r="A15" s="25">
        <v>40118</v>
      </c>
      <c r="E15">
        <v>2971484</v>
      </c>
    </row>
    <row r="16" spans="1:5" x14ac:dyDescent="0.3">
      <c r="A16" s="25">
        <v>40148</v>
      </c>
      <c r="E16">
        <v>3074209</v>
      </c>
    </row>
    <row r="17" spans="1:5" x14ac:dyDescent="0.3">
      <c r="A17" s="25">
        <v>40179</v>
      </c>
      <c r="E17">
        <v>2785466</v>
      </c>
    </row>
    <row r="18" spans="1:5" x14ac:dyDescent="0.3">
      <c r="A18" s="25">
        <v>40210</v>
      </c>
      <c r="E18">
        <v>2515361</v>
      </c>
    </row>
    <row r="19" spans="1:5" x14ac:dyDescent="0.3">
      <c r="A19" s="25">
        <v>40238</v>
      </c>
      <c r="E19">
        <v>3105958</v>
      </c>
    </row>
    <row r="20" spans="1:5" x14ac:dyDescent="0.3">
      <c r="A20" s="25">
        <v>40269</v>
      </c>
      <c r="E20">
        <v>3139059</v>
      </c>
    </row>
    <row r="21" spans="1:5" x14ac:dyDescent="0.3">
      <c r="A21" s="25">
        <v>40299</v>
      </c>
      <c r="E21">
        <v>3380355</v>
      </c>
    </row>
    <row r="22" spans="1:5" x14ac:dyDescent="0.3">
      <c r="A22" s="25">
        <v>40330</v>
      </c>
      <c r="E22">
        <v>3612886</v>
      </c>
    </row>
    <row r="23" spans="1:5" x14ac:dyDescent="0.3">
      <c r="A23" s="25">
        <v>40360</v>
      </c>
      <c r="E23">
        <v>3765824</v>
      </c>
    </row>
    <row r="24" spans="1:5" x14ac:dyDescent="0.3">
      <c r="A24" s="25">
        <v>40391</v>
      </c>
      <c r="E24">
        <v>3771842</v>
      </c>
    </row>
    <row r="25" spans="1:5" x14ac:dyDescent="0.3">
      <c r="A25" s="25">
        <v>40422</v>
      </c>
      <c r="E25">
        <v>3356365</v>
      </c>
    </row>
    <row r="26" spans="1:5" x14ac:dyDescent="0.3">
      <c r="A26" s="25">
        <v>40452</v>
      </c>
      <c r="E26">
        <v>3490100</v>
      </c>
    </row>
    <row r="27" spans="1:5" x14ac:dyDescent="0.3">
      <c r="A27" s="25">
        <v>40483</v>
      </c>
      <c r="E27">
        <v>3163659</v>
      </c>
    </row>
    <row r="28" spans="1:5" x14ac:dyDescent="0.3">
      <c r="A28" s="25">
        <v>40513</v>
      </c>
      <c r="E28">
        <v>3167124</v>
      </c>
    </row>
    <row r="29" spans="1:5" x14ac:dyDescent="0.3">
      <c r="A29" s="25">
        <v>40544</v>
      </c>
      <c r="E29">
        <v>2883810</v>
      </c>
    </row>
    <row r="30" spans="1:5" x14ac:dyDescent="0.3">
      <c r="A30" s="25">
        <v>40575</v>
      </c>
      <c r="E30">
        <v>2610667</v>
      </c>
    </row>
    <row r="31" spans="1:5" x14ac:dyDescent="0.3">
      <c r="A31" s="25">
        <v>40603</v>
      </c>
      <c r="E31">
        <v>3129205</v>
      </c>
    </row>
    <row r="32" spans="1:5" x14ac:dyDescent="0.3">
      <c r="A32" s="25">
        <v>40634</v>
      </c>
      <c r="E32">
        <v>3200527</v>
      </c>
    </row>
    <row r="33" spans="1:5" x14ac:dyDescent="0.3">
      <c r="A33" s="25">
        <v>40664</v>
      </c>
      <c r="E33">
        <v>3547804</v>
      </c>
    </row>
    <row r="34" spans="1:5" x14ac:dyDescent="0.3">
      <c r="A34" s="25">
        <v>40695</v>
      </c>
      <c r="E34">
        <v>3766323</v>
      </c>
    </row>
    <row r="35" spans="1:5" x14ac:dyDescent="0.3">
      <c r="A35" s="25">
        <v>40725</v>
      </c>
      <c r="E35">
        <v>3935589</v>
      </c>
    </row>
    <row r="36" spans="1:5" x14ac:dyDescent="0.3">
      <c r="A36" s="25">
        <v>40756</v>
      </c>
      <c r="E36">
        <v>3917884</v>
      </c>
    </row>
    <row r="37" spans="1:5" x14ac:dyDescent="0.3">
      <c r="A37" s="25">
        <v>40787</v>
      </c>
      <c r="E37">
        <v>3564970</v>
      </c>
    </row>
    <row r="38" spans="1:5" x14ac:dyDescent="0.3">
      <c r="A38" s="25">
        <v>40817</v>
      </c>
      <c r="E38">
        <v>3602455</v>
      </c>
    </row>
    <row r="39" spans="1:5" x14ac:dyDescent="0.3">
      <c r="A39" s="25">
        <v>40848</v>
      </c>
      <c r="E39">
        <v>3326859</v>
      </c>
    </row>
    <row r="40" spans="1:5" x14ac:dyDescent="0.3">
      <c r="A40" s="25">
        <v>40878</v>
      </c>
      <c r="E40">
        <v>3441693</v>
      </c>
    </row>
    <row r="41" spans="1:5" x14ac:dyDescent="0.3">
      <c r="A41" s="25">
        <v>40909</v>
      </c>
      <c r="E41">
        <v>3211600</v>
      </c>
    </row>
    <row r="42" spans="1:5" x14ac:dyDescent="0.3">
      <c r="A42" s="25">
        <v>40940</v>
      </c>
      <c r="E42">
        <v>2998119</v>
      </c>
    </row>
    <row r="43" spans="1:5" x14ac:dyDescent="0.3">
      <c r="A43" s="25">
        <v>40969</v>
      </c>
      <c r="E43">
        <v>3472440</v>
      </c>
    </row>
    <row r="44" spans="1:5" x14ac:dyDescent="0.3">
      <c r="A44" s="25">
        <v>41000</v>
      </c>
      <c r="E44">
        <v>3563007</v>
      </c>
    </row>
    <row r="45" spans="1:5" x14ac:dyDescent="0.3">
      <c r="A45" s="25">
        <v>41030</v>
      </c>
      <c r="E45">
        <v>3820570</v>
      </c>
    </row>
    <row r="46" spans="1:5" x14ac:dyDescent="0.3">
      <c r="A46" s="25">
        <v>41061</v>
      </c>
      <c r="E46">
        <v>4107195</v>
      </c>
    </row>
    <row r="47" spans="1:5" x14ac:dyDescent="0.3">
      <c r="A47" s="25">
        <v>41091</v>
      </c>
      <c r="E47">
        <v>4284443</v>
      </c>
    </row>
    <row r="48" spans="1:5" x14ac:dyDescent="0.3">
      <c r="A48" s="25">
        <v>41122</v>
      </c>
      <c r="E48">
        <v>4356216</v>
      </c>
    </row>
    <row r="49" spans="1:5" x14ac:dyDescent="0.3">
      <c r="A49" s="25">
        <v>41153</v>
      </c>
      <c r="E49">
        <v>3819379</v>
      </c>
    </row>
    <row r="50" spans="1:5" x14ac:dyDescent="0.3">
      <c r="A50" s="25">
        <v>41183</v>
      </c>
      <c r="E50">
        <v>3844987</v>
      </c>
    </row>
    <row r="51" spans="1:5" x14ac:dyDescent="0.3">
      <c r="A51" s="25">
        <v>41214</v>
      </c>
      <c r="E51">
        <v>3478890</v>
      </c>
    </row>
    <row r="52" spans="1:5" x14ac:dyDescent="0.3">
      <c r="A52" s="25">
        <v>41244</v>
      </c>
      <c r="E52">
        <v>3443039</v>
      </c>
    </row>
    <row r="53" spans="1:5" x14ac:dyDescent="0.3">
      <c r="A53" s="25">
        <v>41275</v>
      </c>
      <c r="E53">
        <v>3204637</v>
      </c>
    </row>
    <row r="54" spans="1:5" x14ac:dyDescent="0.3">
      <c r="A54" s="25">
        <v>41306</v>
      </c>
      <c r="E54">
        <v>2966477</v>
      </c>
    </row>
    <row r="55" spans="1:5" x14ac:dyDescent="0.3">
      <c r="A55" s="25">
        <v>41334</v>
      </c>
      <c r="E55">
        <v>3593364</v>
      </c>
    </row>
    <row r="56" spans="1:5" x14ac:dyDescent="0.3">
      <c r="A56" s="25">
        <v>41365</v>
      </c>
      <c r="E56">
        <v>3604104</v>
      </c>
    </row>
    <row r="57" spans="1:5" x14ac:dyDescent="0.3">
      <c r="A57" s="25">
        <v>41395</v>
      </c>
      <c r="E57">
        <v>3933016</v>
      </c>
    </row>
    <row r="58" spans="1:5" x14ac:dyDescent="0.3">
      <c r="A58" s="25">
        <v>41426</v>
      </c>
      <c r="E58">
        <v>4146797</v>
      </c>
    </row>
    <row r="59" spans="1:5" x14ac:dyDescent="0.3">
      <c r="A59" s="25">
        <v>41456</v>
      </c>
      <c r="E59">
        <v>4176486</v>
      </c>
    </row>
    <row r="60" spans="1:5" x14ac:dyDescent="0.3">
      <c r="A60" s="25">
        <v>41487</v>
      </c>
      <c r="E60">
        <v>4347059</v>
      </c>
    </row>
    <row r="61" spans="1:5" x14ac:dyDescent="0.3">
      <c r="A61" s="25">
        <v>41518</v>
      </c>
      <c r="B61">
        <v>3781168</v>
      </c>
      <c r="C61">
        <v>3781168</v>
      </c>
      <c r="D61">
        <v>3781168</v>
      </c>
      <c r="E61">
        <v>3781168</v>
      </c>
    </row>
    <row r="62" spans="1:5" x14ac:dyDescent="0.3">
      <c r="A62" s="25">
        <v>41548</v>
      </c>
      <c r="B62">
        <v>3916532.9357199669</v>
      </c>
      <c r="C62">
        <v>3809679.4874077314</v>
      </c>
      <c r="D62">
        <v>3858196.3569040108</v>
      </c>
    </row>
    <row r="63" spans="1:5" x14ac:dyDescent="0.3">
      <c r="A63" s="25">
        <v>41579</v>
      </c>
      <c r="B63">
        <v>3933516.8064953461</v>
      </c>
      <c r="C63">
        <v>3838405.9625954824</v>
      </c>
      <c r="D63">
        <v>3562679.8147925721</v>
      </c>
    </row>
    <row r="64" spans="1:5" x14ac:dyDescent="0.3">
      <c r="A64" s="25">
        <v>41609</v>
      </c>
      <c r="B64">
        <v>3949952.8104715236</v>
      </c>
      <c r="C64">
        <v>3867349.0466553024</v>
      </c>
      <c r="D64">
        <v>3633798.4729250954</v>
      </c>
    </row>
    <row r="65" spans="1:4" x14ac:dyDescent="0.3">
      <c r="A65" s="25">
        <v>41640</v>
      </c>
      <c r="B65">
        <v>3966936.6812469028</v>
      </c>
      <c r="C65">
        <v>3896510.3729029102</v>
      </c>
      <c r="D65">
        <v>3366457.3612811649</v>
      </c>
    </row>
    <row r="66" spans="1:4" x14ac:dyDescent="0.3">
      <c r="A66" s="25">
        <v>41671</v>
      </c>
      <c r="B66">
        <v>3983920.5520222858</v>
      </c>
      <c r="C66">
        <v>3925891.5869698641</v>
      </c>
      <c r="D66">
        <v>3110902.6240295651</v>
      </c>
    </row>
    <row r="67" spans="1:4" x14ac:dyDescent="0.3">
      <c r="A67" s="25">
        <v>41699</v>
      </c>
      <c r="B67">
        <v>3999260.8224000484</v>
      </c>
      <c r="C67">
        <v>3955494.3468964291</v>
      </c>
      <c r="D67">
        <v>3614670.2108763144</v>
      </c>
    </row>
    <row r="68" spans="1:4" x14ac:dyDescent="0.3">
      <c r="A68" s="25">
        <v>41730</v>
      </c>
      <c r="B68">
        <v>4016244.6931754276</v>
      </c>
      <c r="C68">
        <v>3985320.3232251429</v>
      </c>
      <c r="D68">
        <v>3666432.117738775</v>
      </c>
    </row>
    <row r="69" spans="1:4" x14ac:dyDescent="0.3">
      <c r="A69" s="25">
        <v>41760</v>
      </c>
      <c r="B69">
        <v>4032680.697151605</v>
      </c>
      <c r="C69">
        <v>4015371.1990950881</v>
      </c>
      <c r="D69">
        <v>3960805.0319508724</v>
      </c>
    </row>
    <row r="70" spans="1:4" x14ac:dyDescent="0.3">
      <c r="A70" s="25">
        <v>41791</v>
      </c>
      <c r="B70">
        <v>4049664.5679269843</v>
      </c>
      <c r="C70">
        <v>4045648.6703368756</v>
      </c>
      <c r="D70">
        <v>4182885.9611527501</v>
      </c>
    </row>
    <row r="71" spans="1:4" x14ac:dyDescent="0.3">
      <c r="A71" s="25">
        <v>41821</v>
      </c>
      <c r="B71">
        <v>4066100.571903158</v>
      </c>
      <c r="C71">
        <v>4076154.4455683422</v>
      </c>
      <c r="D71">
        <v>4367447.1020644996</v>
      </c>
    </row>
    <row r="72" spans="1:4" x14ac:dyDescent="0.3">
      <c r="A72" s="25">
        <v>41852</v>
      </c>
      <c r="B72">
        <v>4083084.4426785409</v>
      </c>
      <c r="C72">
        <v>4106890.2462909734</v>
      </c>
      <c r="D72">
        <v>4363455.1675175149</v>
      </c>
    </row>
    <row r="73" spans="1:4" x14ac:dyDescent="0.3">
      <c r="A73" s="25">
        <v>41883</v>
      </c>
      <c r="B73">
        <v>4100068.3134539202</v>
      </c>
      <c r="C73">
        <v>4137857.8069870491</v>
      </c>
      <c r="D73">
        <v>3954015.4254007861</v>
      </c>
    </row>
    <row r="74" spans="1:4" x14ac:dyDescent="0.3">
      <c r="A74" s="25">
        <v>41913</v>
      </c>
      <c r="B74">
        <v>4116504.3174300976</v>
      </c>
      <c r="C74">
        <v>4169058.8752175253</v>
      </c>
      <c r="D74">
        <v>4031043.7823047969</v>
      </c>
    </row>
    <row r="75" spans="1:4" x14ac:dyDescent="0.3">
      <c r="A75" s="25">
        <v>41944</v>
      </c>
      <c r="B75">
        <v>4133488.1882054769</v>
      </c>
      <c r="C75">
        <v>4200495.2117206519</v>
      </c>
      <c r="D75">
        <v>3735527.2401933582</v>
      </c>
    </row>
    <row r="76" spans="1:4" x14ac:dyDescent="0.3">
      <c r="A76" s="25">
        <v>41974</v>
      </c>
      <c r="B76">
        <v>4149924.1921816543</v>
      </c>
      <c r="C76">
        <v>4232168.5905113351</v>
      </c>
      <c r="D76">
        <v>3806645.8983258815</v>
      </c>
    </row>
    <row r="77" spans="1:4" x14ac:dyDescent="0.3">
      <c r="A77" s="25">
        <v>42005</v>
      </c>
      <c r="B77">
        <v>4166908.0629570335</v>
      </c>
      <c r="C77">
        <v>4264080.7989812465</v>
      </c>
      <c r="D77">
        <v>3539304.7866819515</v>
      </c>
    </row>
    <row r="78" spans="1:4" x14ac:dyDescent="0.3">
      <c r="A78" s="25">
        <v>42036</v>
      </c>
      <c r="B78">
        <v>4183891.9337324165</v>
      </c>
      <c r="C78">
        <v>4296233.6379996939</v>
      </c>
      <c r="D78">
        <v>3283750.0494303512</v>
      </c>
    </row>
    <row r="79" spans="1:4" x14ac:dyDescent="0.3">
      <c r="A79" s="25">
        <v>42064</v>
      </c>
      <c r="B79">
        <v>4199232.2041101791</v>
      </c>
      <c r="C79">
        <v>4328628.9220152413</v>
      </c>
      <c r="D79">
        <v>3787517.6362771005</v>
      </c>
    </row>
    <row r="80" spans="1:4" x14ac:dyDescent="0.3">
      <c r="A80" s="25">
        <v>42095</v>
      </c>
      <c r="B80">
        <v>4216216.0748855583</v>
      </c>
      <c r="C80">
        <v>4361268.4791581081</v>
      </c>
      <c r="D80">
        <v>3839279.5431395615</v>
      </c>
    </row>
    <row r="81" spans="1:5" x14ac:dyDescent="0.3">
      <c r="A81" s="25">
        <v>42125</v>
      </c>
      <c r="B81">
        <v>4232652.0788617358</v>
      </c>
      <c r="C81">
        <v>4394154.1513433298</v>
      </c>
      <c r="D81">
        <v>4133652.4573516585</v>
      </c>
    </row>
    <row r="82" spans="1:5" x14ac:dyDescent="0.3">
      <c r="A82" s="25">
        <v>42156</v>
      </c>
      <c r="B82">
        <v>4249635.949637115</v>
      </c>
      <c r="C82">
        <v>4427287.7943747044</v>
      </c>
      <c r="D82">
        <v>4355733.3865535362</v>
      </c>
    </row>
    <row r="83" spans="1:5" x14ac:dyDescent="0.3">
      <c r="A83" s="25">
        <v>42186</v>
      </c>
      <c r="B83">
        <v>4266071.9536132887</v>
      </c>
      <c r="C83">
        <v>4460671.2780495156</v>
      </c>
      <c r="D83">
        <v>4540294.5274652867</v>
      </c>
    </row>
    <row r="84" spans="1:5" x14ac:dyDescent="0.3">
      <c r="A84" s="25">
        <v>42217</v>
      </c>
      <c r="B84">
        <v>4283055.8243886717</v>
      </c>
      <c r="C84">
        <v>4494306.4862640509</v>
      </c>
      <c r="D84">
        <v>4536302.592918301</v>
      </c>
    </row>
    <row r="85" spans="1:5" x14ac:dyDescent="0.3">
      <c r="A85" s="25">
        <v>42248</v>
      </c>
      <c r="B85">
        <v>4300039.6951640509</v>
      </c>
      <c r="C85">
        <v>4528195.3171199141</v>
      </c>
      <c r="D85">
        <v>4126862.8508015722</v>
      </c>
    </row>
    <row r="86" spans="1:5" x14ac:dyDescent="0.3">
      <c r="A86" s="25" t="s">
        <v>16</v>
      </c>
      <c r="B86">
        <v>102376752.36981298</v>
      </c>
      <c r="C86">
        <v>103598291.0376865</v>
      </c>
      <c r="D86">
        <v>97138828.398077264</v>
      </c>
      <c r="E86">
        <v>195673720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E361-E06D-481C-BBD4-C82AAF224BBE}">
  <sheetPr>
    <tabColor theme="7" tint="0.79998168889431442"/>
  </sheetPr>
  <dimension ref="A1:K87"/>
  <sheetViews>
    <sheetView workbookViewId="0">
      <pane ySplit="5" topLeftCell="A6" activePane="bottomLeft" state="frozen"/>
      <selection pane="bottomLeft" activeCell="L21" sqref="L21"/>
    </sheetView>
  </sheetViews>
  <sheetFormatPr defaultRowHeight="14.4" x14ac:dyDescent="0.3"/>
  <cols>
    <col min="1" max="1" width="11.21875" bestFit="1" customWidth="1"/>
    <col min="2" max="2" width="11.33203125" bestFit="1" customWidth="1"/>
    <col min="3" max="3" width="11.6640625" bestFit="1" customWidth="1"/>
    <col min="4" max="4" width="13.88671875" bestFit="1" customWidth="1"/>
    <col min="5" max="5" width="15.109375" bestFit="1" customWidth="1"/>
    <col min="10" max="10" width="16.33203125" customWidth="1"/>
    <col min="11" max="11" width="16.109375" bestFit="1" customWidth="1"/>
  </cols>
  <sheetData>
    <row r="1" spans="1:11" ht="91.8" x14ac:dyDescent="1.65">
      <c r="B1" s="13" t="s">
        <v>1</v>
      </c>
      <c r="K1" s="31" t="s">
        <v>14</v>
      </c>
    </row>
    <row r="3" spans="1:11" x14ac:dyDescent="0.3">
      <c r="A3" s="21" t="s">
        <v>9</v>
      </c>
      <c r="B3" s="29">
        <f>B4/57</f>
        <v>7.5403915953301528E-3</v>
      </c>
    </row>
    <row r="4" spans="1:11" x14ac:dyDescent="0.3">
      <c r="A4" s="21" t="s">
        <v>8</v>
      </c>
      <c r="B4" s="29">
        <f>(B62-B6)/B6</f>
        <v>0.4298023209338187</v>
      </c>
    </row>
    <row r="5" spans="1:11" ht="16.8" x14ac:dyDescent="0.4">
      <c r="A5" s="19" t="s">
        <v>0</v>
      </c>
      <c r="B5" s="19" t="s">
        <v>21</v>
      </c>
      <c r="C5" s="20" t="s">
        <v>2</v>
      </c>
      <c r="D5" s="20" t="s">
        <v>3</v>
      </c>
      <c r="E5" s="20" t="s">
        <v>7</v>
      </c>
    </row>
    <row r="6" spans="1:11" ht="16.8" x14ac:dyDescent="0.4">
      <c r="A6" s="3">
        <v>39814</v>
      </c>
      <c r="B6" s="4">
        <v>2644539</v>
      </c>
    </row>
    <row r="7" spans="1:11" ht="16.8" x14ac:dyDescent="0.4">
      <c r="A7" s="2">
        <v>39845</v>
      </c>
      <c r="B7" s="1">
        <v>2359800</v>
      </c>
    </row>
    <row r="8" spans="1:11" ht="16.8" x14ac:dyDescent="0.4">
      <c r="A8" s="3">
        <v>39873</v>
      </c>
      <c r="B8" s="4">
        <v>2925918</v>
      </c>
    </row>
    <row r="9" spans="1:11" ht="16.8" x14ac:dyDescent="0.4">
      <c r="A9" s="2">
        <v>39904</v>
      </c>
      <c r="B9" s="1">
        <v>3024973</v>
      </c>
    </row>
    <row r="10" spans="1:11" ht="16.8" x14ac:dyDescent="0.4">
      <c r="A10" s="3">
        <v>39934</v>
      </c>
      <c r="B10" s="4">
        <v>3177100</v>
      </c>
    </row>
    <row r="11" spans="1:11" ht="16.8" x14ac:dyDescent="0.4">
      <c r="A11" s="2">
        <v>39965</v>
      </c>
      <c r="B11" s="1">
        <v>3419595</v>
      </c>
    </row>
    <row r="12" spans="1:11" ht="16.8" x14ac:dyDescent="0.4">
      <c r="A12" s="3">
        <v>39995</v>
      </c>
      <c r="B12" s="4">
        <v>3649702</v>
      </c>
    </row>
    <row r="13" spans="1:11" ht="16.8" x14ac:dyDescent="0.4">
      <c r="A13" s="2">
        <v>40026</v>
      </c>
      <c r="B13" s="1">
        <v>3650668</v>
      </c>
    </row>
    <row r="14" spans="1:11" ht="16.8" x14ac:dyDescent="0.4">
      <c r="A14" s="3">
        <v>40057</v>
      </c>
      <c r="B14" s="4">
        <v>3191526</v>
      </c>
    </row>
    <row r="15" spans="1:11" ht="16.8" x14ac:dyDescent="0.4">
      <c r="A15" s="2">
        <v>40087</v>
      </c>
      <c r="B15" s="1">
        <v>3249428</v>
      </c>
    </row>
    <row r="16" spans="1:11" ht="16.8" x14ac:dyDescent="0.4">
      <c r="A16" s="3">
        <v>40118</v>
      </c>
      <c r="B16" s="4">
        <v>2971484</v>
      </c>
    </row>
    <row r="17" spans="1:2" ht="16.8" x14ac:dyDescent="0.4">
      <c r="A17" s="2">
        <v>40148</v>
      </c>
      <c r="B17" s="1">
        <v>3074209</v>
      </c>
    </row>
    <row r="18" spans="1:2" ht="16.8" x14ac:dyDescent="0.4">
      <c r="A18" s="3">
        <v>40179</v>
      </c>
      <c r="B18" s="4">
        <v>2785466</v>
      </c>
    </row>
    <row r="19" spans="1:2" ht="16.8" x14ac:dyDescent="0.4">
      <c r="A19" s="2">
        <v>40210</v>
      </c>
      <c r="B19" s="1">
        <v>2515361</v>
      </c>
    </row>
    <row r="20" spans="1:2" ht="16.8" x14ac:dyDescent="0.4">
      <c r="A20" s="3">
        <v>40238</v>
      </c>
      <c r="B20" s="4">
        <v>3105958</v>
      </c>
    </row>
    <row r="21" spans="1:2" ht="16.8" x14ac:dyDescent="0.4">
      <c r="A21" s="2">
        <v>40269</v>
      </c>
      <c r="B21" s="1">
        <v>3139059</v>
      </c>
    </row>
    <row r="22" spans="1:2" ht="16.8" x14ac:dyDescent="0.4">
      <c r="A22" s="3">
        <v>40299</v>
      </c>
      <c r="B22" s="4">
        <v>3380355</v>
      </c>
    </row>
    <row r="23" spans="1:2" ht="16.8" x14ac:dyDescent="0.4">
      <c r="A23" s="2">
        <v>40330</v>
      </c>
      <c r="B23" s="1">
        <v>3612886</v>
      </c>
    </row>
    <row r="24" spans="1:2" ht="16.8" x14ac:dyDescent="0.4">
      <c r="A24" s="3">
        <v>40360</v>
      </c>
      <c r="B24" s="4">
        <v>3765824</v>
      </c>
    </row>
    <row r="25" spans="1:2" ht="16.8" x14ac:dyDescent="0.4">
      <c r="A25" s="2">
        <v>40391</v>
      </c>
      <c r="B25" s="1">
        <v>3771842</v>
      </c>
    </row>
    <row r="26" spans="1:2" ht="16.8" x14ac:dyDescent="0.4">
      <c r="A26" s="3">
        <v>40422</v>
      </c>
      <c r="B26" s="4">
        <v>3356365</v>
      </c>
    </row>
    <row r="27" spans="1:2" ht="16.8" x14ac:dyDescent="0.4">
      <c r="A27" s="2">
        <v>40452</v>
      </c>
      <c r="B27" s="1">
        <v>3490100</v>
      </c>
    </row>
    <row r="28" spans="1:2" ht="16.8" x14ac:dyDescent="0.4">
      <c r="A28" s="3">
        <v>40483</v>
      </c>
      <c r="B28" s="4">
        <v>3163659</v>
      </c>
    </row>
    <row r="29" spans="1:2" ht="16.8" x14ac:dyDescent="0.4">
      <c r="A29" s="2">
        <v>40513</v>
      </c>
      <c r="B29" s="1">
        <v>3167124</v>
      </c>
    </row>
    <row r="30" spans="1:2" ht="16.8" x14ac:dyDescent="0.4">
      <c r="A30" s="3">
        <v>40544</v>
      </c>
      <c r="B30" s="4">
        <v>2883810</v>
      </c>
    </row>
    <row r="31" spans="1:2" ht="16.8" x14ac:dyDescent="0.4">
      <c r="A31" s="2">
        <v>40575</v>
      </c>
      <c r="B31" s="1">
        <v>2610667</v>
      </c>
    </row>
    <row r="32" spans="1:2" ht="16.8" x14ac:dyDescent="0.4">
      <c r="A32" s="3">
        <v>40603</v>
      </c>
      <c r="B32" s="4">
        <v>3129205</v>
      </c>
    </row>
    <row r="33" spans="1:2" ht="16.8" x14ac:dyDescent="0.4">
      <c r="A33" s="2">
        <v>40634</v>
      </c>
      <c r="B33" s="1">
        <v>3200527</v>
      </c>
    </row>
    <row r="34" spans="1:2" ht="16.8" x14ac:dyDescent="0.4">
      <c r="A34" s="3">
        <v>40664</v>
      </c>
      <c r="B34" s="4">
        <v>3547804</v>
      </c>
    </row>
    <row r="35" spans="1:2" ht="16.8" x14ac:dyDescent="0.4">
      <c r="A35" s="2">
        <v>40695</v>
      </c>
      <c r="B35" s="1">
        <v>3766323</v>
      </c>
    </row>
    <row r="36" spans="1:2" ht="16.8" x14ac:dyDescent="0.4">
      <c r="A36" s="3">
        <v>40725</v>
      </c>
      <c r="B36" s="4">
        <v>3935589</v>
      </c>
    </row>
    <row r="37" spans="1:2" ht="16.8" x14ac:dyDescent="0.4">
      <c r="A37" s="2">
        <v>40756</v>
      </c>
      <c r="B37" s="1">
        <v>3917884</v>
      </c>
    </row>
    <row r="38" spans="1:2" ht="16.8" x14ac:dyDescent="0.4">
      <c r="A38" s="3">
        <v>40787</v>
      </c>
      <c r="B38" s="4">
        <v>3564970</v>
      </c>
    </row>
    <row r="39" spans="1:2" ht="16.8" x14ac:dyDescent="0.4">
      <c r="A39" s="2">
        <v>40817</v>
      </c>
      <c r="B39" s="1">
        <v>3602455</v>
      </c>
    </row>
    <row r="40" spans="1:2" ht="16.8" x14ac:dyDescent="0.4">
      <c r="A40" s="3">
        <v>40848</v>
      </c>
      <c r="B40" s="4">
        <v>3326859</v>
      </c>
    </row>
    <row r="41" spans="1:2" ht="16.8" x14ac:dyDescent="0.4">
      <c r="A41" s="2">
        <v>40878</v>
      </c>
      <c r="B41" s="1">
        <v>3441693</v>
      </c>
    </row>
    <row r="42" spans="1:2" ht="16.8" x14ac:dyDescent="0.4">
      <c r="A42" s="3">
        <v>40909</v>
      </c>
      <c r="B42" s="4">
        <v>3211600</v>
      </c>
    </row>
    <row r="43" spans="1:2" ht="16.8" x14ac:dyDescent="0.4">
      <c r="A43" s="2">
        <v>40940</v>
      </c>
      <c r="B43" s="1">
        <v>2998119</v>
      </c>
    </row>
    <row r="44" spans="1:2" ht="16.8" x14ac:dyDescent="0.4">
      <c r="A44" s="3">
        <v>40969</v>
      </c>
      <c r="B44" s="4">
        <v>3472440</v>
      </c>
    </row>
    <row r="45" spans="1:2" ht="16.8" x14ac:dyDescent="0.4">
      <c r="A45" s="2">
        <v>41000</v>
      </c>
      <c r="B45" s="1">
        <v>3563007</v>
      </c>
    </row>
    <row r="46" spans="1:2" ht="16.8" x14ac:dyDescent="0.4">
      <c r="A46" s="3">
        <v>41030</v>
      </c>
      <c r="B46" s="4">
        <v>3820570</v>
      </c>
    </row>
    <row r="47" spans="1:2" ht="16.8" x14ac:dyDescent="0.4">
      <c r="A47" s="2">
        <v>41061</v>
      </c>
      <c r="B47" s="1">
        <v>4107195</v>
      </c>
    </row>
    <row r="48" spans="1:2" ht="16.8" x14ac:dyDescent="0.4">
      <c r="A48" s="3">
        <v>41091</v>
      </c>
      <c r="B48" s="4">
        <v>4284443</v>
      </c>
    </row>
    <row r="49" spans="1:5" ht="16.8" x14ac:dyDescent="0.4">
      <c r="A49" s="2">
        <v>41122</v>
      </c>
      <c r="B49" s="1">
        <v>4356216</v>
      </c>
    </row>
    <row r="50" spans="1:5" ht="16.8" x14ac:dyDescent="0.4">
      <c r="A50" s="3">
        <v>41153</v>
      </c>
      <c r="B50" s="4">
        <v>3819379</v>
      </c>
    </row>
    <row r="51" spans="1:5" ht="16.8" x14ac:dyDescent="0.4">
      <c r="A51" s="2">
        <v>41183</v>
      </c>
      <c r="B51" s="1">
        <v>3844987</v>
      </c>
    </row>
    <row r="52" spans="1:5" ht="16.8" x14ac:dyDescent="0.4">
      <c r="A52" s="3">
        <v>41214</v>
      </c>
      <c r="B52" s="4">
        <v>3478890</v>
      </c>
    </row>
    <row r="53" spans="1:5" ht="16.8" x14ac:dyDescent="0.4">
      <c r="A53" s="2">
        <v>41244</v>
      </c>
      <c r="B53" s="1">
        <v>3443039</v>
      </c>
    </row>
    <row r="54" spans="1:5" ht="16.8" x14ac:dyDescent="0.4">
      <c r="A54" s="3">
        <v>41275</v>
      </c>
      <c r="B54" s="4">
        <v>3204637</v>
      </c>
    </row>
    <row r="55" spans="1:5" ht="16.8" x14ac:dyDescent="0.4">
      <c r="A55" s="2">
        <v>41306</v>
      </c>
      <c r="B55" s="1">
        <v>2966477</v>
      </c>
    </row>
    <row r="56" spans="1:5" ht="16.8" x14ac:dyDescent="0.4">
      <c r="A56" s="3">
        <v>41334</v>
      </c>
      <c r="B56" s="4">
        <v>3593364</v>
      </c>
    </row>
    <row r="57" spans="1:5" ht="16.8" x14ac:dyDescent="0.4">
      <c r="A57" s="2">
        <v>41365</v>
      </c>
      <c r="B57" s="1">
        <v>3604104</v>
      </c>
    </row>
    <row r="58" spans="1:5" ht="16.8" x14ac:dyDescent="0.4">
      <c r="A58" s="3">
        <v>41395</v>
      </c>
      <c r="B58" s="4">
        <v>3933016</v>
      </c>
    </row>
    <row r="59" spans="1:5" ht="16.8" x14ac:dyDescent="0.4">
      <c r="A59" s="2">
        <v>41426</v>
      </c>
      <c r="B59" s="1">
        <v>4146797</v>
      </c>
    </row>
    <row r="60" spans="1:5" ht="16.8" x14ac:dyDescent="0.4">
      <c r="A60" s="3">
        <v>41456</v>
      </c>
      <c r="B60" s="4">
        <v>4176486</v>
      </c>
    </row>
    <row r="61" spans="1:5" ht="16.8" x14ac:dyDescent="0.4">
      <c r="A61" s="2">
        <v>41487</v>
      </c>
      <c r="B61" s="1">
        <v>4347059</v>
      </c>
    </row>
    <row r="62" spans="1:5" ht="16.8" x14ac:dyDescent="0.4">
      <c r="A62" s="3">
        <v>41518</v>
      </c>
      <c r="B62" s="4">
        <v>3781168</v>
      </c>
      <c r="C62" s="4">
        <v>3781168</v>
      </c>
      <c r="D62" s="4">
        <v>3781168</v>
      </c>
      <c r="E62" s="4">
        <v>3781168</v>
      </c>
    </row>
    <row r="63" spans="1:5" ht="16.8" x14ac:dyDescent="0.4">
      <c r="A63" s="2">
        <v>41548</v>
      </c>
      <c r="C63" s="4">
        <f>_xlfn.FORECAST.ETS(A63,$B$6:$B$62,$A$6:$A$62,1,1)</f>
        <v>3858196.3569040108</v>
      </c>
      <c r="D63" s="4">
        <f>_xlfn.FORECAST.LINEAR(A63,$B$6:$B$62,$A$6:$A$62)</f>
        <v>3916532.9357199669</v>
      </c>
      <c r="E63" s="4">
        <f>E62*$B$3+E62</f>
        <v>3809679.4874077314</v>
      </c>
    </row>
    <row r="64" spans="1:5" ht="16.8" x14ac:dyDescent="0.4">
      <c r="A64" s="3">
        <v>41579</v>
      </c>
      <c r="C64" s="4">
        <f t="shared" ref="C64:C86" si="0">_xlfn.FORECAST.ETS(A64,$B$6:$B$62,$A$6:$A$62,1,1)</f>
        <v>3562679.8147925721</v>
      </c>
      <c r="D64" s="4">
        <f t="shared" ref="D64:D86" si="1">_xlfn.FORECAST.LINEAR(A64,$B$6:$B$62,$A$6:$A$62)</f>
        <v>3933516.8064953461</v>
      </c>
      <c r="E64" s="4">
        <f t="shared" ref="E64:E86" si="2">E63*$B$3+E63</f>
        <v>3838405.9625954824</v>
      </c>
    </row>
    <row r="65" spans="1:5" ht="16.8" x14ac:dyDescent="0.4">
      <c r="A65" s="2">
        <v>41609</v>
      </c>
      <c r="C65" s="4">
        <f t="shared" si="0"/>
        <v>3633798.4729250954</v>
      </c>
      <c r="D65" s="4">
        <f t="shared" si="1"/>
        <v>3949952.8104715236</v>
      </c>
      <c r="E65" s="4">
        <f t="shared" si="2"/>
        <v>3867349.0466553024</v>
      </c>
    </row>
    <row r="66" spans="1:5" ht="16.8" x14ac:dyDescent="0.4">
      <c r="A66" s="3">
        <v>41640</v>
      </c>
      <c r="C66" s="4">
        <f t="shared" si="0"/>
        <v>3366457.3612811649</v>
      </c>
      <c r="D66" s="4">
        <f t="shared" si="1"/>
        <v>3966936.6812469028</v>
      </c>
      <c r="E66" s="4">
        <f t="shared" si="2"/>
        <v>3896510.3729029102</v>
      </c>
    </row>
    <row r="67" spans="1:5" ht="16.8" x14ac:dyDescent="0.4">
      <c r="A67" s="2">
        <v>41671</v>
      </c>
      <c r="C67" s="4">
        <f t="shared" si="0"/>
        <v>3110902.6240295651</v>
      </c>
      <c r="D67" s="4">
        <f t="shared" si="1"/>
        <v>3983920.5520222858</v>
      </c>
      <c r="E67" s="4">
        <f t="shared" si="2"/>
        <v>3925891.5869698641</v>
      </c>
    </row>
    <row r="68" spans="1:5" ht="16.8" x14ac:dyDescent="0.4">
      <c r="A68" s="3">
        <v>41699</v>
      </c>
      <c r="C68" s="4">
        <f t="shared" si="0"/>
        <v>3614670.2108763144</v>
      </c>
      <c r="D68" s="4">
        <f t="shared" si="1"/>
        <v>3999260.8224000484</v>
      </c>
      <c r="E68" s="4">
        <f t="shared" si="2"/>
        <v>3955494.3468964291</v>
      </c>
    </row>
    <row r="69" spans="1:5" ht="16.8" x14ac:dyDescent="0.4">
      <c r="A69" s="2">
        <v>41730</v>
      </c>
      <c r="C69" s="4">
        <f t="shared" si="0"/>
        <v>3666432.117738775</v>
      </c>
      <c r="D69" s="4">
        <f t="shared" si="1"/>
        <v>4016244.6931754276</v>
      </c>
      <c r="E69" s="4">
        <f t="shared" si="2"/>
        <v>3985320.3232251429</v>
      </c>
    </row>
    <row r="70" spans="1:5" ht="16.8" x14ac:dyDescent="0.4">
      <c r="A70" s="3">
        <v>41760</v>
      </c>
      <c r="C70" s="4">
        <f t="shared" si="0"/>
        <v>3960805.0319508724</v>
      </c>
      <c r="D70" s="4">
        <f t="shared" si="1"/>
        <v>4032680.697151605</v>
      </c>
      <c r="E70" s="4">
        <f t="shared" si="2"/>
        <v>4015371.1990950881</v>
      </c>
    </row>
    <row r="71" spans="1:5" ht="16.8" x14ac:dyDescent="0.4">
      <c r="A71" s="2">
        <v>41791</v>
      </c>
      <c r="C71" s="4">
        <f t="shared" si="0"/>
        <v>4182885.9611527501</v>
      </c>
      <c r="D71" s="4">
        <f t="shared" si="1"/>
        <v>4049664.5679269843</v>
      </c>
      <c r="E71" s="4">
        <f t="shared" si="2"/>
        <v>4045648.6703368756</v>
      </c>
    </row>
    <row r="72" spans="1:5" ht="16.8" x14ac:dyDescent="0.4">
      <c r="A72" s="3">
        <v>41821</v>
      </c>
      <c r="C72" s="4">
        <f t="shared" si="0"/>
        <v>4367447.1020644996</v>
      </c>
      <c r="D72" s="4">
        <f t="shared" si="1"/>
        <v>4066100.571903158</v>
      </c>
      <c r="E72" s="4">
        <f t="shared" si="2"/>
        <v>4076154.4455683422</v>
      </c>
    </row>
    <row r="73" spans="1:5" ht="16.8" x14ac:dyDescent="0.4">
      <c r="A73" s="2">
        <v>41852</v>
      </c>
      <c r="C73" s="4">
        <f t="shared" si="0"/>
        <v>4363455.1675175149</v>
      </c>
      <c r="D73" s="4">
        <f t="shared" si="1"/>
        <v>4083084.4426785409</v>
      </c>
      <c r="E73" s="4">
        <f t="shared" si="2"/>
        <v>4106890.2462909734</v>
      </c>
    </row>
    <row r="74" spans="1:5" ht="16.8" x14ac:dyDescent="0.4">
      <c r="A74" s="3">
        <v>41883</v>
      </c>
      <c r="C74" s="4">
        <f t="shared" si="0"/>
        <v>3954015.4254007861</v>
      </c>
      <c r="D74" s="4">
        <f t="shared" si="1"/>
        <v>4100068.3134539202</v>
      </c>
      <c r="E74" s="4">
        <f t="shared" si="2"/>
        <v>4137857.8069870491</v>
      </c>
    </row>
    <row r="75" spans="1:5" ht="16.8" x14ac:dyDescent="0.4">
      <c r="A75" s="2">
        <v>41913</v>
      </c>
      <c r="C75" s="4">
        <f t="shared" si="0"/>
        <v>4031043.7823047969</v>
      </c>
      <c r="D75" s="4">
        <f t="shared" si="1"/>
        <v>4116504.3174300976</v>
      </c>
      <c r="E75" s="4">
        <f t="shared" si="2"/>
        <v>4169058.8752175253</v>
      </c>
    </row>
    <row r="76" spans="1:5" ht="16.8" x14ac:dyDescent="0.4">
      <c r="A76" s="3">
        <v>41944</v>
      </c>
      <c r="C76" s="4">
        <f t="shared" si="0"/>
        <v>3735527.2401933582</v>
      </c>
      <c r="D76" s="4">
        <f t="shared" si="1"/>
        <v>4133488.1882054769</v>
      </c>
      <c r="E76" s="4">
        <f t="shared" si="2"/>
        <v>4200495.2117206519</v>
      </c>
    </row>
    <row r="77" spans="1:5" ht="16.8" x14ac:dyDescent="0.4">
      <c r="A77" s="2">
        <v>41974</v>
      </c>
      <c r="C77" s="4">
        <f t="shared" si="0"/>
        <v>3806645.8983258815</v>
      </c>
      <c r="D77" s="4">
        <f t="shared" si="1"/>
        <v>4149924.1921816543</v>
      </c>
      <c r="E77" s="4">
        <f t="shared" si="2"/>
        <v>4232168.5905113351</v>
      </c>
    </row>
    <row r="78" spans="1:5" ht="16.8" x14ac:dyDescent="0.4">
      <c r="A78" s="3">
        <v>42005</v>
      </c>
      <c r="C78" s="4">
        <f t="shared" si="0"/>
        <v>3539304.7866819515</v>
      </c>
      <c r="D78" s="4">
        <f t="shared" si="1"/>
        <v>4166908.0629570335</v>
      </c>
      <c r="E78" s="4">
        <f t="shared" si="2"/>
        <v>4264080.7989812465</v>
      </c>
    </row>
    <row r="79" spans="1:5" ht="16.8" x14ac:dyDescent="0.4">
      <c r="A79" s="2">
        <v>42036</v>
      </c>
      <c r="C79" s="4">
        <f t="shared" si="0"/>
        <v>3283750.0494303512</v>
      </c>
      <c r="D79" s="4">
        <f t="shared" si="1"/>
        <v>4183891.9337324165</v>
      </c>
      <c r="E79" s="4">
        <f t="shared" si="2"/>
        <v>4296233.6379996939</v>
      </c>
    </row>
    <row r="80" spans="1:5" ht="16.8" x14ac:dyDescent="0.4">
      <c r="A80" s="3">
        <v>42064</v>
      </c>
      <c r="C80" s="4">
        <f t="shared" si="0"/>
        <v>3787517.6362771005</v>
      </c>
      <c r="D80" s="4">
        <f t="shared" si="1"/>
        <v>4199232.2041101791</v>
      </c>
      <c r="E80" s="4">
        <f t="shared" si="2"/>
        <v>4328628.9220152413</v>
      </c>
    </row>
    <row r="81" spans="1:5" ht="16.8" x14ac:dyDescent="0.4">
      <c r="A81" s="2">
        <v>42095</v>
      </c>
      <c r="C81" s="4">
        <f t="shared" si="0"/>
        <v>3839279.5431395615</v>
      </c>
      <c r="D81" s="4">
        <f t="shared" si="1"/>
        <v>4216216.0748855583</v>
      </c>
      <c r="E81" s="4">
        <f t="shared" si="2"/>
        <v>4361268.4791581081</v>
      </c>
    </row>
    <row r="82" spans="1:5" ht="16.8" x14ac:dyDescent="0.4">
      <c r="A82" s="3">
        <v>42125</v>
      </c>
      <c r="C82" s="4">
        <f t="shared" si="0"/>
        <v>4133652.4573516585</v>
      </c>
      <c r="D82" s="4">
        <f t="shared" si="1"/>
        <v>4232652.0788617358</v>
      </c>
      <c r="E82" s="4">
        <f t="shared" si="2"/>
        <v>4394154.1513433298</v>
      </c>
    </row>
    <row r="83" spans="1:5" ht="16.8" x14ac:dyDescent="0.4">
      <c r="A83" s="2">
        <v>42156</v>
      </c>
      <c r="C83" s="4">
        <f t="shared" si="0"/>
        <v>4355733.3865535362</v>
      </c>
      <c r="D83" s="4">
        <f t="shared" si="1"/>
        <v>4249635.949637115</v>
      </c>
      <c r="E83" s="4">
        <f t="shared" si="2"/>
        <v>4427287.7943747044</v>
      </c>
    </row>
    <row r="84" spans="1:5" ht="16.8" x14ac:dyDescent="0.4">
      <c r="A84" s="3">
        <v>42186</v>
      </c>
      <c r="C84" s="4">
        <f t="shared" si="0"/>
        <v>4540294.5274652867</v>
      </c>
      <c r="D84" s="4">
        <f t="shared" si="1"/>
        <v>4266071.9536132887</v>
      </c>
      <c r="E84" s="4">
        <f t="shared" si="2"/>
        <v>4460671.2780495156</v>
      </c>
    </row>
    <row r="85" spans="1:5" ht="16.8" x14ac:dyDescent="0.4">
      <c r="A85" s="2">
        <v>42217</v>
      </c>
      <c r="C85" s="4">
        <f t="shared" si="0"/>
        <v>4536302.592918301</v>
      </c>
      <c r="D85" s="4">
        <f t="shared" si="1"/>
        <v>4283055.8243886717</v>
      </c>
      <c r="E85" s="4">
        <f t="shared" si="2"/>
        <v>4494306.4862640509</v>
      </c>
    </row>
    <row r="86" spans="1:5" ht="16.8" x14ac:dyDescent="0.4">
      <c r="A86" s="3">
        <v>42248</v>
      </c>
      <c r="C86" s="4">
        <f t="shared" si="0"/>
        <v>4126862.8508015722</v>
      </c>
      <c r="D86" s="4">
        <f t="shared" si="1"/>
        <v>4300039.6951640509</v>
      </c>
      <c r="E86" s="4">
        <f t="shared" si="2"/>
        <v>4528195.3171199141</v>
      </c>
    </row>
    <row r="87" spans="1:5" ht="16.8" x14ac:dyDescent="0.4">
      <c r="B87" s="4"/>
    </row>
  </sheetData>
  <hyperlinks>
    <hyperlink ref="K1" location="'Data Inputs'!A1" display="←" xr:uid="{B5F90944-06AA-4F17-ACA4-1F6A46BF3026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Inputs</vt:lpstr>
      <vt:lpstr>Direct Forecast</vt:lpstr>
      <vt:lpstr>Traffic Forecasting Trend</vt:lpstr>
      <vt:lpstr>Traffic Data</vt:lpstr>
      <vt:lpstr>5G Traffic Share%</vt:lpstr>
      <vt:lpstr>Passengers Forecasting Trend</vt:lpstr>
      <vt:lpstr>Airport Passengers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2016-11-22T22:45:45Z</dcterms:created>
  <dcterms:modified xsi:type="dcterms:W3CDTF">2023-05-11T00:48:44Z</dcterms:modified>
</cp:coreProperties>
</file>